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tabRatio="861" firstSheet="1" activeTab="1"/>
  </bookViews>
  <sheets>
    <sheet name="Startlist" sheetId="1" r:id="rId1"/>
    <sheet name="Results" sheetId="2" r:id="rId2"/>
    <sheet name="Winners" sheetId="3" r:id="rId3"/>
    <sheet name="TC Penalties" sheetId="4" r:id="rId4"/>
    <sheet name="Other Penalties" sheetId="5" r:id="rId5"/>
    <sheet name="Other Penalties Details" sheetId="6" r:id="rId6"/>
    <sheet name="Retired" sheetId="7" r:id="rId7"/>
    <sheet name="Speed" sheetId="8" r:id="rId8"/>
    <sheet name="Classes" sheetId="9" r:id="rId9"/>
    <sheet name="Overall result" sheetId="10" r:id="rId10"/>
    <sheet name="Powerstage" sheetId="11" r:id="rId11"/>
    <sheet name="Champ Classes" sheetId="12" r:id="rId12"/>
  </sheets>
  <definedNames>
    <definedName name="_xlnm._FilterDatabase" localSheetId="11" hidden="1">'Champ Classes'!$A$1:$E$126</definedName>
    <definedName name="_xlnm._FilterDatabase" localSheetId="4" hidden="1">'Other Penalties'!$A$6:$K$133</definedName>
    <definedName name="_xlnm._FilterDatabase" localSheetId="5" hidden="1">'Other Penalties Details'!$A$1:$I$386</definedName>
    <definedName name="_xlnm._FilterDatabase" localSheetId="9" hidden="1">'Overall result'!$C$7:$I$134</definedName>
    <definedName name="_xlnm._FilterDatabase" localSheetId="10" hidden="1">'Powerstage'!$C$7:$I$104</definedName>
    <definedName name="_xlnm._FilterDatabase" localSheetId="0" hidden="1">'Startlist'!$A$7:$I$134</definedName>
    <definedName name="_xlnm._FilterDatabase" localSheetId="3" hidden="1">'TC Penalties'!$A$6:$J$115</definedName>
    <definedName name="_xlfn.SUMIFS" hidden="1">#NAME?</definedName>
    <definedName name="EXCKLASS" localSheetId="8">'Classes'!$E$9:$H$17</definedName>
    <definedName name="EXCLINA" localSheetId="1">'Results'!$A$8:$R$261</definedName>
    <definedName name="EXCPENAL" localSheetId="3">'TC Penalties'!#REF!</definedName>
    <definedName name="EXCPENAL_1" localSheetId="3">'TC Penalties'!#REF!</definedName>
    <definedName name="EXCPENAL_2" localSheetId="3">'TC Penalties'!#REF!</definedName>
    <definedName name="EXCPENAL_3" localSheetId="3">'TC Penalties'!#REF!</definedName>
    <definedName name="EXCPENAL_4" localSheetId="3">'TC Penalties'!$A$8:$J$17</definedName>
    <definedName name="EXCPENAL_5" localSheetId="3">'TC Penalties'!$A$8:$J$44</definedName>
    <definedName name="EXCRETIR" localSheetId="6">'Retired'!$A$9:$H$38</definedName>
    <definedName name="EXCSPEED" localSheetId="7">'Speed'!#REF!</definedName>
    <definedName name="EXCSPEED_1" localSheetId="7">'Speed'!$A$6:$K$47</definedName>
    <definedName name="EXCSTART" localSheetId="9">'Overall result'!$A$8:$K$21</definedName>
    <definedName name="EXCSTART" localSheetId="10">'Powerstage'!$A$8:$K$21</definedName>
    <definedName name="EXCSTART" localSheetId="0">'Startlist'!$A$8:$J$134</definedName>
    <definedName name="EXCSTART_1" localSheetId="9">'Overall result'!$A$8:$K$21</definedName>
    <definedName name="EXCSTART_1" localSheetId="10">'Powerstage'!$A$8:$K$21</definedName>
    <definedName name="EXCWINN" localSheetId="2">'Winners'!$A$6:$J$62</definedName>
    <definedName name="GGG" localSheetId="1">'Results'!$A$8:$O$15</definedName>
    <definedName name="_xlnm.Print_Area" localSheetId="4">'Other Penalties'!$A$10:$I$133</definedName>
    <definedName name="_xlnm.Print_Area" localSheetId="5">'Other Penalties Details'!$A$1:$H$9</definedName>
    <definedName name="_xlnm.Print_Area" localSheetId="1">'Results'!$A$2:$Q$261</definedName>
    <definedName name="_xlnm.Print_Area" localSheetId="6">'Retired'!$A$1:$G$32</definedName>
    <definedName name="_xlnm.Print_Area" localSheetId="0">'Startlist'!$A$2:$I$134</definedName>
    <definedName name="_xlnm.Print_Area" localSheetId="2">'Winners'!$A$1:$I$63</definedName>
  </definedNames>
  <calcPr fullCalcOnLoad="1"/>
</workbook>
</file>

<file path=xl/sharedStrings.xml><?xml version="1.0" encoding="utf-8"?>
<sst xmlns="http://schemas.openxmlformats.org/spreadsheetml/2006/main" count="5828" uniqueCount="2988">
  <si>
    <t xml:space="preserve"> 5.57,8</t>
  </si>
  <si>
    <t xml:space="preserve"> 5.23,8</t>
  </si>
  <si>
    <t xml:space="preserve">  37/3</t>
  </si>
  <si>
    <t xml:space="preserve"> 5.17,0</t>
  </si>
  <si>
    <t xml:space="preserve"> 6.03,1</t>
  </si>
  <si>
    <t xml:space="preserve"> 5.22,6</t>
  </si>
  <si>
    <t xml:space="preserve">  36/5</t>
  </si>
  <si>
    <t xml:space="preserve"> 6.06,5</t>
  </si>
  <si>
    <t xml:space="preserve"> 5.26,8</t>
  </si>
  <si>
    <t xml:space="preserve">  40/8</t>
  </si>
  <si>
    <t xml:space="preserve">  42/8</t>
  </si>
  <si>
    <t xml:space="preserve">  47/7</t>
  </si>
  <si>
    <t xml:space="preserve"> 6.03,7</t>
  </si>
  <si>
    <t xml:space="preserve"> 5.18,6</t>
  </si>
  <si>
    <t xml:space="preserve">  29/4</t>
  </si>
  <si>
    <t xml:space="preserve"> 6.08,4</t>
  </si>
  <si>
    <t xml:space="preserve"> 5.25,1</t>
  </si>
  <si>
    <t xml:space="preserve">  53/3</t>
  </si>
  <si>
    <t xml:space="preserve">  48/8</t>
  </si>
  <si>
    <t xml:space="preserve"> 5.19,1</t>
  </si>
  <si>
    <t xml:space="preserve"> 6.07,7</t>
  </si>
  <si>
    <t xml:space="preserve"> 5.19,9</t>
  </si>
  <si>
    <t xml:space="preserve">  40/6</t>
  </si>
  <si>
    <t xml:space="preserve"> 6.08,0</t>
  </si>
  <si>
    <t xml:space="preserve"> 40/6</t>
  </si>
  <si>
    <t xml:space="preserve"> 6.11,5</t>
  </si>
  <si>
    <t xml:space="preserve"> 5.26,5</t>
  </si>
  <si>
    <t xml:space="preserve">  50/7</t>
  </si>
  <si>
    <t xml:space="preserve"> 6.19,9</t>
  </si>
  <si>
    <t xml:space="preserve"> 5.29,9</t>
  </si>
  <si>
    <t xml:space="preserve"> 6.00,7</t>
  </si>
  <si>
    <t xml:space="preserve"> 5.14,9</t>
  </si>
  <si>
    <t xml:space="preserve"> 5.24,9</t>
  </si>
  <si>
    <t xml:space="preserve">  52/2</t>
  </si>
  <si>
    <t xml:space="preserve"> 6.25,7</t>
  </si>
  <si>
    <t xml:space="preserve"> 5.59,9</t>
  </si>
  <si>
    <t xml:space="preserve">  59/9</t>
  </si>
  <si>
    <t xml:space="preserve"> 5.44,9</t>
  </si>
  <si>
    <t xml:space="preserve">  55/4</t>
  </si>
  <si>
    <t xml:space="preserve">  62/17</t>
  </si>
  <si>
    <t xml:space="preserve"> 9.52,2</t>
  </si>
  <si>
    <t xml:space="preserve"> 5.28,3</t>
  </si>
  <si>
    <t xml:space="preserve">  68/4</t>
  </si>
  <si>
    <t xml:space="preserve"> 57/4</t>
  </si>
  <si>
    <t xml:space="preserve"> 9.52,7</t>
  </si>
  <si>
    <t>+ 7.20,9</t>
  </si>
  <si>
    <t>14.39,7</t>
  </si>
  <si>
    <t xml:space="preserve"> 5.33,6</t>
  </si>
  <si>
    <t>16.39,9</t>
  </si>
  <si>
    <t xml:space="preserve"> 0.50</t>
  </si>
  <si>
    <t xml:space="preserve"> 6.01,5</t>
  </si>
  <si>
    <t xml:space="preserve"> 6.43,4</t>
  </si>
  <si>
    <t>15.55,3</t>
  </si>
  <si>
    <t xml:space="preserve"> 2.00</t>
  </si>
  <si>
    <t xml:space="preserve">  68/12</t>
  </si>
  <si>
    <t xml:space="preserve">  67/5</t>
  </si>
  <si>
    <t xml:space="preserve"> 6.07,8</t>
  </si>
  <si>
    <t xml:space="preserve"> 6.00,6</t>
  </si>
  <si>
    <t xml:space="preserve"> 5.28,5</t>
  </si>
  <si>
    <t xml:space="preserve"> 4.50,6</t>
  </si>
  <si>
    <t xml:space="preserve"> 5.27,1</t>
  </si>
  <si>
    <t xml:space="preserve"> 4.52,3</t>
  </si>
  <si>
    <t xml:space="preserve">  8/8</t>
  </si>
  <si>
    <t xml:space="preserve"> 5.05,5</t>
  </si>
  <si>
    <t xml:space="preserve">  12/12</t>
  </si>
  <si>
    <t xml:space="preserve">  9/9</t>
  </si>
  <si>
    <t xml:space="preserve"> 5.39,6</t>
  </si>
  <si>
    <t xml:space="preserve"> 5.26,7</t>
  </si>
  <si>
    <t xml:space="preserve">  59/16</t>
  </si>
  <si>
    <t xml:space="preserve">  18/15</t>
  </si>
  <si>
    <t xml:space="preserve">  15/12</t>
  </si>
  <si>
    <t xml:space="preserve">  23/4</t>
  </si>
  <si>
    <t xml:space="preserve"> 5.45,4</t>
  </si>
  <si>
    <t xml:space="preserve"> 5.20,9</t>
  </si>
  <si>
    <t xml:space="preserve">  86/9</t>
  </si>
  <si>
    <t xml:space="preserve"> 5.43,6</t>
  </si>
  <si>
    <t xml:space="preserve"> 5.08,8</t>
  </si>
  <si>
    <t xml:space="preserve"> 5.14,6</t>
  </si>
  <si>
    <t xml:space="preserve">  16/13</t>
  </si>
  <si>
    <t xml:space="preserve">  28/15</t>
  </si>
  <si>
    <t xml:space="preserve"> 19/1</t>
  </si>
  <si>
    <t xml:space="preserve"> 5.52,1</t>
  </si>
  <si>
    <t xml:space="preserve">  32/4</t>
  </si>
  <si>
    <t xml:space="preserve">  26/5</t>
  </si>
  <si>
    <t xml:space="preserve">  32/6</t>
  </si>
  <si>
    <t xml:space="preserve">  20/1</t>
  </si>
  <si>
    <t xml:space="preserve"> 5.21,1</t>
  </si>
  <si>
    <t xml:space="preserve">  21/2</t>
  </si>
  <si>
    <t xml:space="preserve">  46/9</t>
  </si>
  <si>
    <t xml:space="preserve"> 5.55,4</t>
  </si>
  <si>
    <t xml:space="preserve">  29/5</t>
  </si>
  <si>
    <t xml:space="preserve">  27/6</t>
  </si>
  <si>
    <t xml:space="preserve">  26/4</t>
  </si>
  <si>
    <t xml:space="preserve">  56/6</t>
  </si>
  <si>
    <t xml:space="preserve">  36/8</t>
  </si>
  <si>
    <t xml:space="preserve">  22/2</t>
  </si>
  <si>
    <t xml:space="preserve">  55/9</t>
  </si>
  <si>
    <t xml:space="preserve">  33/7</t>
  </si>
  <si>
    <t xml:space="preserve"> 35/2</t>
  </si>
  <si>
    <t xml:space="preserve">  48/2</t>
  </si>
  <si>
    <t xml:space="preserve">  58/10</t>
  </si>
  <si>
    <t xml:space="preserve">  60/11</t>
  </si>
  <si>
    <t xml:space="preserve">  69/7</t>
  </si>
  <si>
    <t xml:space="preserve">  51/7</t>
  </si>
  <si>
    <t xml:space="preserve"> 5.20,3</t>
  </si>
  <si>
    <t xml:space="preserve">  66/4</t>
  </si>
  <si>
    <t xml:space="preserve">  54/3</t>
  </si>
  <si>
    <t xml:space="preserve">  27/2</t>
  </si>
  <si>
    <t xml:space="preserve"> 5.22,3</t>
  </si>
  <si>
    <t xml:space="preserve">  65/8</t>
  </si>
  <si>
    <t xml:space="preserve">  47/4</t>
  </si>
  <si>
    <t xml:space="preserve">  82/3</t>
  </si>
  <si>
    <t xml:space="preserve">  61/3</t>
  </si>
  <si>
    <t xml:space="preserve"> 6.00,4</t>
  </si>
  <si>
    <t xml:space="preserve"> 6.01,7</t>
  </si>
  <si>
    <t xml:space="preserve">  73/9</t>
  </si>
  <si>
    <t xml:space="preserve">  54/5</t>
  </si>
  <si>
    <t xml:space="preserve">  72/8</t>
  </si>
  <si>
    <t xml:space="preserve">  57/10</t>
  </si>
  <si>
    <t xml:space="preserve">  63/7</t>
  </si>
  <si>
    <t xml:space="preserve">  41/3</t>
  </si>
  <si>
    <t xml:space="preserve">  82/12</t>
  </si>
  <si>
    <t xml:space="preserve">  57/6</t>
  </si>
  <si>
    <t xml:space="preserve"> 6.17,1</t>
  </si>
  <si>
    <t xml:space="preserve"> 5.33,2</t>
  </si>
  <si>
    <t xml:space="preserve">  84/13</t>
  </si>
  <si>
    <t xml:space="preserve"> 105/22</t>
  </si>
  <si>
    <t xml:space="preserve"> 5.25,4</t>
  </si>
  <si>
    <t xml:space="preserve"> 6.13,8</t>
  </si>
  <si>
    <t xml:space="preserve"> 5.28,0</t>
  </si>
  <si>
    <t xml:space="preserve">  63/11</t>
  </si>
  <si>
    <t xml:space="preserve"> 6.13,6</t>
  </si>
  <si>
    <t xml:space="preserve">  78/9</t>
  </si>
  <si>
    <t xml:space="preserve">  82/8</t>
  </si>
  <si>
    <t xml:space="preserve"> 5.22,7</t>
  </si>
  <si>
    <t xml:space="preserve">  58/6</t>
  </si>
  <si>
    <t xml:space="preserve">  87/16</t>
  </si>
  <si>
    <t xml:space="preserve">  65/12</t>
  </si>
  <si>
    <t xml:space="preserve"> 5.19,2</t>
  </si>
  <si>
    <t xml:space="preserve">  40/4</t>
  </si>
  <si>
    <t xml:space="preserve"> 6.18,5</t>
  </si>
  <si>
    <t xml:space="preserve">  66/13</t>
  </si>
  <si>
    <t xml:space="preserve"> 5.36,3</t>
  </si>
  <si>
    <t xml:space="preserve">  76/12</t>
  </si>
  <si>
    <t xml:space="preserve">  74/15</t>
  </si>
  <si>
    <t xml:space="preserve"> 64/14</t>
  </si>
  <si>
    <t xml:space="preserve">  42/6</t>
  </si>
  <si>
    <t xml:space="preserve">  88/4</t>
  </si>
  <si>
    <t xml:space="preserve">  50/2</t>
  </si>
  <si>
    <t xml:space="preserve"> 6.14,1</t>
  </si>
  <si>
    <t xml:space="preserve"> 5.27,9</t>
  </si>
  <si>
    <t xml:space="preserve">  80/2</t>
  </si>
  <si>
    <t xml:space="preserve">  62/1</t>
  </si>
  <si>
    <t xml:space="preserve"> 7.41,1</t>
  </si>
  <si>
    <t xml:space="preserve"> 5.12,6</t>
  </si>
  <si>
    <t xml:space="preserve"> 112/21</t>
  </si>
  <si>
    <t xml:space="preserve">  53/10</t>
  </si>
  <si>
    <t xml:space="preserve"> 5.37,2</t>
  </si>
  <si>
    <t xml:space="preserve">  96/18</t>
  </si>
  <si>
    <t xml:space="preserve">  76/16</t>
  </si>
  <si>
    <t xml:space="preserve"> 6.13,3</t>
  </si>
  <si>
    <t xml:space="preserve"> 5.38,1</t>
  </si>
  <si>
    <t xml:space="preserve">  77/1</t>
  </si>
  <si>
    <t xml:space="preserve"> 71/8</t>
  </si>
  <si>
    <t xml:space="preserve"> 6.15,1</t>
  </si>
  <si>
    <t xml:space="preserve">  81/12</t>
  </si>
  <si>
    <t xml:space="preserve">  76/11</t>
  </si>
  <si>
    <t xml:space="preserve"> 6.22,6</t>
  </si>
  <si>
    <t xml:space="preserve">  91/3</t>
  </si>
  <si>
    <t xml:space="preserve">  88/3</t>
  </si>
  <si>
    <t xml:space="preserve">  74/2</t>
  </si>
  <si>
    <t xml:space="preserve"> 6.12,9</t>
  </si>
  <si>
    <t xml:space="preserve"> 5.36,7</t>
  </si>
  <si>
    <t xml:space="preserve">  75/11</t>
  </si>
  <si>
    <t xml:space="preserve">  94/17</t>
  </si>
  <si>
    <t xml:space="preserve">  99/20</t>
  </si>
  <si>
    <t xml:space="preserve"> 6.18,1</t>
  </si>
  <si>
    <t xml:space="preserve"> 5.37,8</t>
  </si>
  <si>
    <t xml:space="preserve">  85/14</t>
  </si>
  <si>
    <t xml:space="preserve">  78/17</t>
  </si>
  <si>
    <t xml:space="preserve">  70/9</t>
  </si>
  <si>
    <t xml:space="preserve">  92/13</t>
  </si>
  <si>
    <t xml:space="preserve"> 6.20,3</t>
  </si>
  <si>
    <t xml:space="preserve"> 5.54,3</t>
  </si>
  <si>
    <t xml:space="preserve">  89/5</t>
  </si>
  <si>
    <t xml:space="preserve"> 79/11</t>
  </si>
  <si>
    <t xml:space="preserve"> 6.23,7</t>
  </si>
  <si>
    <t xml:space="preserve"> 5.42,0</t>
  </si>
  <si>
    <t xml:space="preserve">  92/14</t>
  </si>
  <si>
    <t xml:space="preserve"> 6.27,8</t>
  </si>
  <si>
    <t xml:space="preserve"> 6.04,8</t>
  </si>
  <si>
    <t xml:space="preserve">  97/19</t>
  </si>
  <si>
    <t xml:space="preserve"> 103/21</t>
  </si>
  <si>
    <t xml:space="preserve"> 107/19</t>
  </si>
  <si>
    <t xml:space="preserve"> 104/18</t>
  </si>
  <si>
    <t xml:space="preserve">  84/12</t>
  </si>
  <si>
    <t xml:space="preserve">  80/9</t>
  </si>
  <si>
    <t xml:space="preserve">  98/10</t>
  </si>
  <si>
    <t xml:space="preserve">  98/11</t>
  </si>
  <si>
    <t xml:space="preserve"> 5.25,3</t>
  </si>
  <si>
    <t xml:space="preserve"> 100/20</t>
  </si>
  <si>
    <t xml:space="preserve">  90/19</t>
  </si>
  <si>
    <t xml:space="preserve"> 106/20</t>
  </si>
  <si>
    <t xml:space="preserve">  89/13</t>
  </si>
  <si>
    <t xml:space="preserve"> 6.10,3</t>
  </si>
  <si>
    <t xml:space="preserve">  90/6</t>
  </si>
  <si>
    <t xml:space="preserve"> 106/6</t>
  </si>
  <si>
    <t xml:space="preserve"> 6.36,8</t>
  </si>
  <si>
    <t xml:space="preserve"> 6.05,4</t>
  </si>
  <si>
    <t xml:space="preserve"> 107/7</t>
  </si>
  <si>
    <t xml:space="preserve"> 104/5</t>
  </si>
  <si>
    <t xml:space="preserve"> 90/12</t>
  </si>
  <si>
    <t xml:space="preserve"> 109/22</t>
  </si>
  <si>
    <t xml:space="preserve"> 102/18</t>
  </si>
  <si>
    <t xml:space="preserve"> 102/17</t>
  </si>
  <si>
    <t xml:space="preserve"> 5.56,6</t>
  </si>
  <si>
    <t xml:space="preserve"> 5.18,3</t>
  </si>
  <si>
    <t xml:space="preserve">  30/1</t>
  </si>
  <si>
    <t xml:space="preserve">  37/2</t>
  </si>
  <si>
    <t xml:space="preserve">  11/11</t>
  </si>
  <si>
    <t xml:space="preserve"> 105/19</t>
  </si>
  <si>
    <t xml:space="preserve">  94/15</t>
  </si>
  <si>
    <t xml:space="preserve"> 8.56,0</t>
  </si>
  <si>
    <t xml:space="preserve"> 113/12</t>
  </si>
  <si>
    <t xml:space="preserve"> 114/15</t>
  </si>
  <si>
    <t xml:space="preserve">  64/7</t>
  </si>
  <si>
    <t xml:space="preserve"> 6.44,9</t>
  </si>
  <si>
    <t xml:space="preserve"> 6.59,2</t>
  </si>
  <si>
    <t xml:space="preserve"> 110/8</t>
  </si>
  <si>
    <t xml:space="preserve"> 109/7</t>
  </si>
  <si>
    <t xml:space="preserve">  42/1</t>
  </si>
  <si>
    <t xml:space="preserve"> 111/8</t>
  </si>
  <si>
    <t xml:space="preserve"> 6.32,9</t>
  </si>
  <si>
    <t xml:space="preserve"> 5.44,1</t>
  </si>
  <si>
    <t xml:space="preserve"> 103/11</t>
  </si>
  <si>
    <t xml:space="preserve">  91/10</t>
  </si>
  <si>
    <t xml:space="preserve">  72/11</t>
  </si>
  <si>
    <t xml:space="preserve"> 115/18</t>
  </si>
  <si>
    <t xml:space="preserve">  21/14</t>
  </si>
  <si>
    <t xml:space="preserve"> 6.12,6</t>
  </si>
  <si>
    <t xml:space="preserve">  73/10</t>
  </si>
  <si>
    <t xml:space="preserve">  95/14</t>
  </si>
  <si>
    <t xml:space="preserve"> 116/22</t>
  </si>
  <si>
    <t xml:space="preserve">  85/18</t>
  </si>
  <si>
    <t xml:space="preserve"> 113/18</t>
  </si>
  <si>
    <t xml:space="preserve">  47/2</t>
  </si>
  <si>
    <t xml:space="preserve"> 108/20</t>
  </si>
  <si>
    <t xml:space="preserve"> 110/21</t>
  </si>
  <si>
    <t xml:space="preserve">  60/7</t>
  </si>
  <si>
    <t xml:space="preserve"> 114/22</t>
  </si>
  <si>
    <t xml:space="preserve"> 108/21</t>
  </si>
  <si>
    <t xml:space="preserve">  28/16</t>
  </si>
  <si>
    <t xml:space="preserve"> 112/17</t>
  </si>
  <si>
    <t xml:space="preserve"> 101/16</t>
  </si>
  <si>
    <t xml:space="preserve">  96/16</t>
  </si>
  <si>
    <t xml:space="preserve"> 111/5</t>
  </si>
  <si>
    <t xml:space="preserve"> 100/5</t>
  </si>
  <si>
    <t xml:space="preserve"> 101/17</t>
  </si>
  <si>
    <t xml:space="preserve"> 6.24,8</t>
  </si>
  <si>
    <t xml:space="preserve"> 5.39,7</t>
  </si>
  <si>
    <t xml:space="preserve">  93/13</t>
  </si>
  <si>
    <t xml:space="preserve">  81/10</t>
  </si>
  <si>
    <t xml:space="preserve">  68/8</t>
  </si>
  <si>
    <t>RAHVARALLI VM 8.</t>
  </si>
  <si>
    <t>AKP3B</t>
  </si>
  <si>
    <t>45 min. hiljem</t>
  </si>
  <si>
    <t xml:space="preserve"> 7.30</t>
  </si>
  <si>
    <t>AKP4</t>
  </si>
  <si>
    <t>5 min. hiljem</t>
  </si>
  <si>
    <t xml:space="preserve"> 47</t>
  </si>
  <si>
    <t xml:space="preserve"> 87</t>
  </si>
  <si>
    <t xml:space="preserve">   6</t>
  </si>
  <si>
    <t>LK3F</t>
  </si>
  <si>
    <t xml:space="preserve">  22</t>
  </si>
  <si>
    <t>LK1F</t>
  </si>
  <si>
    <t xml:space="preserve">  33</t>
  </si>
  <si>
    <t xml:space="preserve">  48</t>
  </si>
  <si>
    <t xml:space="preserve">  62</t>
  </si>
  <si>
    <t xml:space="preserve">  66</t>
  </si>
  <si>
    <t xml:space="preserve">  68</t>
  </si>
  <si>
    <t xml:space="preserve">  71</t>
  </si>
  <si>
    <t>LK5S</t>
  </si>
  <si>
    <t xml:space="preserve">  90</t>
  </si>
  <si>
    <t>LK2S</t>
  </si>
  <si>
    <t xml:space="preserve">  95</t>
  </si>
  <si>
    <t xml:space="preserve"> 102</t>
  </si>
  <si>
    <t xml:space="preserve"> 115</t>
  </si>
  <si>
    <t xml:space="preserve"> 133</t>
  </si>
  <si>
    <t>SS4</t>
  </si>
  <si>
    <t xml:space="preserve"> 2.10</t>
  </si>
  <si>
    <t xml:space="preserve">  96/3</t>
  </si>
  <si>
    <t xml:space="preserve">  80/3</t>
  </si>
  <si>
    <t xml:space="preserve"> 6.26,8</t>
  </si>
  <si>
    <t xml:space="preserve">  78/15</t>
  </si>
  <si>
    <t xml:space="preserve">  95/24</t>
  </si>
  <si>
    <t xml:space="preserve">  97/6</t>
  </si>
  <si>
    <t xml:space="preserve">  81/11</t>
  </si>
  <si>
    <t xml:space="preserve">  52.28 km/h</t>
  </si>
  <si>
    <t xml:space="preserve">  48.57 km/h</t>
  </si>
  <si>
    <t xml:space="preserve">  49.51 km/h</t>
  </si>
  <si>
    <t xml:space="preserve">  47.95 km/h</t>
  </si>
  <si>
    <t xml:space="preserve">  49.77 km/h</t>
  </si>
  <si>
    <t xml:space="preserve">  45.81 km/h</t>
  </si>
  <si>
    <t xml:space="preserve">  48.73 km/h</t>
  </si>
  <si>
    <t xml:space="preserve">  47.94 km/h</t>
  </si>
  <si>
    <t xml:space="preserve">  47.41 km/h</t>
  </si>
  <si>
    <t>121 Kark/Vespere</t>
  </si>
  <si>
    <t xml:space="preserve"> 87 Mihkels/Aal</t>
  </si>
  <si>
    <t xml:space="preserve"> 91 Lepp/Liik</t>
  </si>
  <si>
    <t xml:space="preserve"> 29 Matikainen/Lauk</t>
  </si>
  <si>
    <t xml:space="preserve"> 79 Rappu/Eller</t>
  </si>
  <si>
    <t xml:space="preserve">  53.37 km/h</t>
  </si>
  <si>
    <t xml:space="preserve">  48.83 km/h</t>
  </si>
  <si>
    <t xml:space="preserve">  49.16 km/h</t>
  </si>
  <si>
    <t xml:space="preserve">  48.37 km/h</t>
  </si>
  <si>
    <t xml:space="preserve">  51.22 km/h</t>
  </si>
  <si>
    <t xml:space="preserve">  46.55 km/h</t>
  </si>
  <si>
    <t xml:space="preserve">  49.24 km/h</t>
  </si>
  <si>
    <t xml:space="preserve">  49.69 km/h</t>
  </si>
  <si>
    <t xml:space="preserve">  49.11 km/h</t>
  </si>
  <si>
    <t xml:space="preserve"> 32 Vaga/Teern</t>
  </si>
  <si>
    <t>111 Reiman/Hōrak</t>
  </si>
  <si>
    <t xml:space="preserve"> 45 Simson/Simson</t>
  </si>
  <si>
    <t xml:space="preserve"> 41 Leinberg/Aasma</t>
  </si>
  <si>
    <t xml:space="preserve"> 4.23,6</t>
  </si>
  <si>
    <t xml:space="preserve"> 4.23,8</t>
  </si>
  <si>
    <t xml:space="preserve"> 4.28,5</t>
  </si>
  <si>
    <t xml:space="preserve"> 4.19,1</t>
  </si>
  <si>
    <t xml:space="preserve"> 4.32,3</t>
  </si>
  <si>
    <t xml:space="preserve"> 5.28,2</t>
  </si>
  <si>
    <t xml:space="preserve"> 4.49,6</t>
  </si>
  <si>
    <t xml:space="preserve"> 5.43,7</t>
  </si>
  <si>
    <t xml:space="preserve"> 4.43,5</t>
  </si>
  <si>
    <t xml:space="preserve"> 4.55,5</t>
  </si>
  <si>
    <t xml:space="preserve"> 4.37,8</t>
  </si>
  <si>
    <t xml:space="preserve"> 5.00,8</t>
  </si>
  <si>
    <t xml:space="preserve"> 5.51,1</t>
  </si>
  <si>
    <t xml:space="preserve"> 4.36,5</t>
  </si>
  <si>
    <t xml:space="preserve"> 4.51,6</t>
  </si>
  <si>
    <t xml:space="preserve"> 5.50,6</t>
  </si>
  <si>
    <t xml:space="preserve"> 4.31,2</t>
  </si>
  <si>
    <t xml:space="preserve"> 4.56,7</t>
  </si>
  <si>
    <t xml:space="preserve"> 5.41,7</t>
  </si>
  <si>
    <t xml:space="preserve"> 4.46,1</t>
  </si>
  <si>
    <t xml:space="preserve"> 4.59,8</t>
  </si>
  <si>
    <t xml:space="preserve"> 4.38,9</t>
  </si>
  <si>
    <t xml:space="preserve"> 5.06,6</t>
  </si>
  <si>
    <t xml:space="preserve"> 6.02,7</t>
  </si>
  <si>
    <t xml:space="preserve"> 4.51,1</t>
  </si>
  <si>
    <t xml:space="preserve"> 5.09,1</t>
  </si>
  <si>
    <t xml:space="preserve"> 5.53,5</t>
  </si>
  <si>
    <t xml:space="preserve"> 4.48,3</t>
  </si>
  <si>
    <t xml:space="preserve"> 5.05,2</t>
  </si>
  <si>
    <t xml:space="preserve"> 4.46,5</t>
  </si>
  <si>
    <t xml:space="preserve"> 4.55,3</t>
  </si>
  <si>
    <t xml:space="preserve"> 4.32,4</t>
  </si>
  <si>
    <t xml:space="preserve"> 4.35,2</t>
  </si>
  <si>
    <t xml:space="preserve"> 5.35,8</t>
  </si>
  <si>
    <t xml:space="preserve"> 4.19,8</t>
  </si>
  <si>
    <t xml:space="preserve"> 4.51,5</t>
  </si>
  <si>
    <t xml:space="preserve"> 5.13,9</t>
  </si>
  <si>
    <t xml:space="preserve"> 4.56,2</t>
  </si>
  <si>
    <t xml:space="preserve"> 7.24,0</t>
  </si>
  <si>
    <t xml:space="preserve"> 5.54,0</t>
  </si>
  <si>
    <t xml:space="preserve"> 4.41,5</t>
  </si>
  <si>
    <t xml:space="preserve"> 5.14,0</t>
  </si>
  <si>
    <t xml:space="preserve"> 4.59,2</t>
  </si>
  <si>
    <t xml:space="preserve"> 5.24,6</t>
  </si>
  <si>
    <t xml:space="preserve"> 6.12,1</t>
  </si>
  <si>
    <t xml:space="preserve"> 4.52,8</t>
  </si>
  <si>
    <t xml:space="preserve">  19/11</t>
  </si>
  <si>
    <t xml:space="preserve"> 5.20,1</t>
  </si>
  <si>
    <t xml:space="preserve"> 6.08,7</t>
  </si>
  <si>
    <t xml:space="preserve"> 4.52,4</t>
  </si>
  <si>
    <t xml:space="preserve"> 5.37,4</t>
  </si>
  <si>
    <t xml:space="preserve"> 6.22,1</t>
  </si>
  <si>
    <t xml:space="preserve"> 5.19,7</t>
  </si>
  <si>
    <t xml:space="preserve"> 4.57,9</t>
  </si>
  <si>
    <t xml:space="preserve"> 5.50,2</t>
  </si>
  <si>
    <t xml:space="preserve"> 4.35,4</t>
  </si>
  <si>
    <t xml:space="preserve"> 5.33,1</t>
  </si>
  <si>
    <t xml:space="preserve"> 6.15,0</t>
  </si>
  <si>
    <t xml:space="preserve"> 5.03,5</t>
  </si>
  <si>
    <t xml:space="preserve"> 5.42,9</t>
  </si>
  <si>
    <t xml:space="preserve"> 5.01,5</t>
  </si>
  <si>
    <t xml:space="preserve"> 6.12,3</t>
  </si>
  <si>
    <t xml:space="preserve"> 4.59,4</t>
  </si>
  <si>
    <t xml:space="preserve"> 26/5</t>
  </si>
  <si>
    <t xml:space="preserve"> 5.30,5</t>
  </si>
  <si>
    <t xml:space="preserve"> 5.01,3</t>
  </si>
  <si>
    <t xml:space="preserve"> 5.39,9</t>
  </si>
  <si>
    <t xml:space="preserve"> 4.24,2</t>
  </si>
  <si>
    <t xml:space="preserve"> 5.24,7</t>
  </si>
  <si>
    <t xml:space="preserve"> 4.17,9</t>
  </si>
  <si>
    <t xml:space="preserve"> 5.40,7</t>
  </si>
  <si>
    <t xml:space="preserve"> 4.22,6</t>
  </si>
  <si>
    <t xml:space="preserve">  13/10</t>
  </si>
  <si>
    <t xml:space="preserve"> 4.34,8</t>
  </si>
  <si>
    <t xml:space="preserve"> 5.31,7</t>
  </si>
  <si>
    <t xml:space="preserve"> 4.26,1</t>
  </si>
  <si>
    <t xml:space="preserve"> 4.32,1</t>
  </si>
  <si>
    <t xml:space="preserve"> 4.24,3</t>
  </si>
  <si>
    <t xml:space="preserve"> 5.33,3</t>
  </si>
  <si>
    <t xml:space="preserve"> 4.29,5</t>
  </si>
  <si>
    <t xml:space="preserve"> 4.36,2</t>
  </si>
  <si>
    <t xml:space="preserve"> 5.33,4</t>
  </si>
  <si>
    <t xml:space="preserve"> 4.32,7</t>
  </si>
  <si>
    <t xml:space="preserve"> 4.53,8</t>
  </si>
  <si>
    <t xml:space="preserve"> 5.32,1</t>
  </si>
  <si>
    <t xml:space="preserve"> 4.50,2</t>
  </si>
  <si>
    <t xml:space="preserve"> 5.46,5</t>
  </si>
  <si>
    <t xml:space="preserve"> 4.34,1</t>
  </si>
  <si>
    <t xml:space="preserve"> 4.39,5</t>
  </si>
  <si>
    <t xml:space="preserve"> 4.44,0</t>
  </si>
  <si>
    <t xml:space="preserve"> 5.43,8</t>
  </si>
  <si>
    <t xml:space="preserve"> 4.38,6</t>
  </si>
  <si>
    <t xml:space="preserve">  18/3</t>
  </si>
  <si>
    <t xml:space="preserve"> 4.55,2</t>
  </si>
  <si>
    <t xml:space="preserve"> 5.43,1</t>
  </si>
  <si>
    <t xml:space="preserve"> 4.39,0</t>
  </si>
  <si>
    <t xml:space="preserve"> 4.49,8</t>
  </si>
  <si>
    <t xml:space="preserve"> 5.53,0</t>
  </si>
  <si>
    <t xml:space="preserve"> 4.43,3</t>
  </si>
  <si>
    <t xml:space="preserve"> 4.49,4</t>
  </si>
  <si>
    <t xml:space="preserve"> 4.45,2</t>
  </si>
  <si>
    <t xml:space="preserve"> 5.00,4</t>
  </si>
  <si>
    <t xml:space="preserve">  35/3</t>
  </si>
  <si>
    <t xml:space="preserve"> 4.57,1</t>
  </si>
  <si>
    <t xml:space="preserve"> 4.38,7</t>
  </si>
  <si>
    <t xml:space="preserve"> 27/6</t>
  </si>
  <si>
    <t xml:space="preserve"> 6.03,8</t>
  </si>
  <si>
    <t xml:space="preserve"> 4.41,1</t>
  </si>
  <si>
    <t xml:space="preserve"> 4.54,9</t>
  </si>
  <si>
    <t xml:space="preserve"> 5.52,0</t>
  </si>
  <si>
    <t xml:space="preserve"> 7.58,5</t>
  </si>
  <si>
    <t xml:space="preserve"> 5.28,6</t>
  </si>
  <si>
    <t xml:space="preserve"> 4.18,2</t>
  </si>
  <si>
    <t xml:space="preserve"> 4.31,5</t>
  </si>
  <si>
    <t xml:space="preserve"> 5.25,8</t>
  </si>
  <si>
    <t xml:space="preserve"> 4.21,0</t>
  </si>
  <si>
    <t xml:space="preserve"> 5.03,2</t>
  </si>
  <si>
    <t xml:space="preserve"> 9.39,5</t>
  </si>
  <si>
    <t>24.07,0</t>
  </si>
  <si>
    <t xml:space="preserve"> 5.23,9</t>
  </si>
  <si>
    <t xml:space="preserve"> 5.58,2</t>
  </si>
  <si>
    <t xml:space="preserve"> 4.53,1</t>
  </si>
  <si>
    <t xml:space="preserve"> 5.12,0</t>
  </si>
  <si>
    <t xml:space="preserve">  37/4</t>
  </si>
  <si>
    <t xml:space="preserve">  17/13</t>
  </si>
  <si>
    <t xml:space="preserve"> 4.48,9</t>
  </si>
  <si>
    <t xml:space="preserve"> 5.47,7</t>
  </si>
  <si>
    <t xml:space="preserve"> 4.33,2</t>
  </si>
  <si>
    <t xml:space="preserve">  26/3</t>
  </si>
  <si>
    <t xml:space="preserve"> 4.55,4</t>
  </si>
  <si>
    <t xml:space="preserve"> 5.34,9</t>
  </si>
  <si>
    <t xml:space="preserve"> 4.34,5</t>
  </si>
  <si>
    <t xml:space="preserve">  22/3</t>
  </si>
  <si>
    <t xml:space="preserve">  38/1</t>
  </si>
  <si>
    <t xml:space="preserve">  49/1</t>
  </si>
  <si>
    <t xml:space="preserve"> 5.46,9</t>
  </si>
  <si>
    <t xml:space="preserve">  57/8</t>
  </si>
  <si>
    <t xml:space="preserve"> 4.53,0</t>
  </si>
  <si>
    <t xml:space="preserve"> 5.47,3</t>
  </si>
  <si>
    <t xml:space="preserve"> 4.33,3</t>
  </si>
  <si>
    <t xml:space="preserve"> 5.04,7</t>
  </si>
  <si>
    <t xml:space="preserve"> 4.47,2</t>
  </si>
  <si>
    <t xml:space="preserve"> 5.01,6</t>
  </si>
  <si>
    <t xml:space="preserve"> 5.47,9</t>
  </si>
  <si>
    <t xml:space="preserve"> 4.43,1</t>
  </si>
  <si>
    <t xml:space="preserve"> 30/1</t>
  </si>
  <si>
    <t xml:space="preserve"> 5.11,6</t>
  </si>
  <si>
    <t xml:space="preserve"> 5.50,3</t>
  </si>
  <si>
    <t xml:space="preserve"> 4.54,1</t>
  </si>
  <si>
    <t xml:space="preserve">  52/7</t>
  </si>
  <si>
    <t xml:space="preserve"> 5.07,9</t>
  </si>
  <si>
    <t xml:space="preserve"> 6.04,9</t>
  </si>
  <si>
    <t xml:space="preserve"> 4.48,8</t>
  </si>
  <si>
    <t xml:space="preserve">  46/6</t>
  </si>
  <si>
    <t xml:space="preserve"> 5.05,4</t>
  </si>
  <si>
    <t xml:space="preserve"> 4.51,8</t>
  </si>
  <si>
    <t xml:space="preserve">  45/2</t>
  </si>
  <si>
    <t xml:space="preserve"> 4.53,5</t>
  </si>
  <si>
    <t xml:space="preserve">  49/7</t>
  </si>
  <si>
    <t xml:space="preserve"> 42/3</t>
  </si>
  <si>
    <t xml:space="preserve"> 5.10,7</t>
  </si>
  <si>
    <t xml:space="preserve"> 6.12,8</t>
  </si>
  <si>
    <t xml:space="preserve"> 4.58,8</t>
  </si>
  <si>
    <t xml:space="preserve">  59/3</t>
  </si>
  <si>
    <t xml:space="preserve">  60/4</t>
  </si>
  <si>
    <t xml:space="preserve">  55/11</t>
  </si>
  <si>
    <t xml:space="preserve"> 5.06,5</t>
  </si>
  <si>
    <t xml:space="preserve"> 4.54,4</t>
  </si>
  <si>
    <t xml:space="preserve">  55/2</t>
  </si>
  <si>
    <t xml:space="preserve">  57/3</t>
  </si>
  <si>
    <t xml:space="preserve"> 8.36,8</t>
  </si>
  <si>
    <t xml:space="preserve"> 6.06,7</t>
  </si>
  <si>
    <t xml:space="preserve"> 4.58,1</t>
  </si>
  <si>
    <t xml:space="preserve">  59/8</t>
  </si>
  <si>
    <t xml:space="preserve"> 4.50,1</t>
  </si>
  <si>
    <t xml:space="preserve"> 6.14,7</t>
  </si>
  <si>
    <t xml:space="preserve"> 4.45,7</t>
  </si>
  <si>
    <t>12.49,1</t>
  </si>
  <si>
    <t xml:space="preserve"> 4.40,9</t>
  </si>
  <si>
    <t xml:space="preserve">  68/10</t>
  </si>
  <si>
    <t xml:space="preserve">  60/9</t>
  </si>
  <si>
    <t xml:space="preserve"> 5.02,6</t>
  </si>
  <si>
    <t xml:space="preserve"> 6.05,3</t>
  </si>
  <si>
    <t xml:space="preserve"> 4.44,5</t>
  </si>
  <si>
    <t xml:space="preserve">  49/6</t>
  </si>
  <si>
    <t xml:space="preserve"> 4.58,3</t>
  </si>
  <si>
    <t xml:space="preserve"> 4.38,5</t>
  </si>
  <si>
    <t xml:space="preserve"> 9.40</t>
  </si>
  <si>
    <t xml:space="preserve"> 4.57,8</t>
  </si>
  <si>
    <t xml:space="preserve"> 4.38,0</t>
  </si>
  <si>
    <t xml:space="preserve"> 5.32,3</t>
  </si>
  <si>
    <t xml:space="preserve"> 4.21,4</t>
  </si>
  <si>
    <t>56.34,8</t>
  </si>
  <si>
    <t xml:space="preserve"> 6.08,8</t>
  </si>
  <si>
    <t xml:space="preserve"> 4.51,3</t>
  </si>
  <si>
    <t xml:space="preserve"> 7.20</t>
  </si>
  <si>
    <t>Valestart</t>
  </si>
  <si>
    <t>SS9</t>
  </si>
  <si>
    <t xml:space="preserve"> 4.39,3</t>
  </si>
  <si>
    <t xml:space="preserve"> 4.25,3</t>
  </si>
  <si>
    <t xml:space="preserve">  18/13</t>
  </si>
  <si>
    <t xml:space="preserve"> 5.45,7</t>
  </si>
  <si>
    <t xml:space="preserve"> 4.41,8</t>
  </si>
  <si>
    <t xml:space="preserve"> 5.43,0</t>
  </si>
  <si>
    <t xml:space="preserve"> 4.50,3</t>
  </si>
  <si>
    <t xml:space="preserve"> 4.53,3</t>
  </si>
  <si>
    <t xml:space="preserve"> 5.49,4</t>
  </si>
  <si>
    <t xml:space="preserve"> 4.35,7</t>
  </si>
  <si>
    <t xml:space="preserve"> 4.49,9</t>
  </si>
  <si>
    <t xml:space="preserve"> 5.01,2</t>
  </si>
  <si>
    <t xml:space="preserve"> 5.59,0</t>
  </si>
  <si>
    <t xml:space="preserve"> 4.49,7</t>
  </si>
  <si>
    <t xml:space="preserve">  51/1</t>
  </si>
  <si>
    <t xml:space="preserve">  59/10</t>
  </si>
  <si>
    <t xml:space="preserve"> 5.06,4</t>
  </si>
  <si>
    <t xml:space="preserve"> 5.57,3</t>
  </si>
  <si>
    <t xml:space="preserve"> 5.08,6</t>
  </si>
  <si>
    <t xml:space="preserve"> 6.15,7</t>
  </si>
  <si>
    <t xml:space="preserve">  80/8</t>
  </si>
  <si>
    <t xml:space="preserve"> 5.16,5</t>
  </si>
  <si>
    <t xml:space="preserve">  38/7</t>
  </si>
  <si>
    <t xml:space="preserve"> 5.12,8</t>
  </si>
  <si>
    <t xml:space="preserve"> 5.50,4</t>
  </si>
  <si>
    <t xml:space="preserve"> 5.09,0</t>
  </si>
  <si>
    <t xml:space="preserve"> 5.54,7</t>
  </si>
  <si>
    <t xml:space="preserve"> 5.34,8</t>
  </si>
  <si>
    <t xml:space="preserve"> 4.56,0</t>
  </si>
  <si>
    <t xml:space="preserve">  79/8</t>
  </si>
  <si>
    <t xml:space="preserve"> 5.53,6</t>
  </si>
  <si>
    <t xml:space="preserve"> 6.02,2</t>
  </si>
  <si>
    <t xml:space="preserve"> 5.11,2</t>
  </si>
  <si>
    <t xml:space="preserve"> 5.19,8</t>
  </si>
  <si>
    <t xml:space="preserve"> 7.00,6</t>
  </si>
  <si>
    <t xml:space="preserve"> 5.02,5</t>
  </si>
  <si>
    <t xml:space="preserve">  79/1</t>
  </si>
  <si>
    <t xml:space="preserve">  67/14</t>
  </si>
  <si>
    <t xml:space="preserve"> 5.13,3</t>
  </si>
  <si>
    <t xml:space="preserve"> 7.16,9</t>
  </si>
  <si>
    <t xml:space="preserve">  82/13</t>
  </si>
  <si>
    <t xml:space="preserve">  31/5</t>
  </si>
  <si>
    <t xml:space="preserve"> 6.15,5</t>
  </si>
  <si>
    <t>12.50,1</t>
  </si>
  <si>
    <t xml:space="preserve">  89/10</t>
  </si>
  <si>
    <t xml:space="preserve">  41/1</t>
  </si>
  <si>
    <t xml:space="preserve"> 5.44,5</t>
  </si>
  <si>
    <t>11.36,5</t>
  </si>
  <si>
    <t xml:space="preserve">  75/14</t>
  </si>
  <si>
    <t xml:space="preserve"> 5.30,6</t>
  </si>
  <si>
    <t xml:space="preserve"> 5.07,0</t>
  </si>
  <si>
    <t xml:space="preserve">  77/7</t>
  </si>
  <si>
    <t xml:space="preserve"> 9.50</t>
  </si>
  <si>
    <t xml:space="preserve"> 78/11</t>
  </si>
  <si>
    <t xml:space="preserve">  73/14</t>
  </si>
  <si>
    <t xml:space="preserve"> 4.59,0</t>
  </si>
  <si>
    <t>POOLTELG</t>
  </si>
  <si>
    <t xml:space="preserve">  62/12</t>
  </si>
  <si>
    <t>SS8</t>
  </si>
  <si>
    <t xml:space="preserve"> 4.28,6</t>
  </si>
  <si>
    <t xml:space="preserve"> 4.16,6</t>
  </si>
  <si>
    <t xml:space="preserve"> 4.32,8</t>
  </si>
  <si>
    <t xml:space="preserve"> 4.17,5</t>
  </si>
  <si>
    <t xml:space="preserve">  20/15</t>
  </si>
  <si>
    <t xml:space="preserve"> 4.27,6</t>
  </si>
  <si>
    <t xml:space="preserve">  29/15</t>
  </si>
  <si>
    <t xml:space="preserve">  15/14</t>
  </si>
  <si>
    <t xml:space="preserve">  14/13</t>
  </si>
  <si>
    <t xml:space="preserve">  62/16</t>
  </si>
  <si>
    <t xml:space="preserve">  21/16</t>
  </si>
  <si>
    <t xml:space="preserve">  34/6</t>
  </si>
  <si>
    <t xml:space="preserve"> 4.55,7</t>
  </si>
  <si>
    <t>+ 3.08,9</t>
  </si>
  <si>
    <t xml:space="preserve"> 4.51,2</t>
  </si>
  <si>
    <t xml:space="preserve"> 5.42,5</t>
  </si>
  <si>
    <t xml:space="preserve"> 4.41,7</t>
  </si>
  <si>
    <t xml:space="preserve">  44/6</t>
  </si>
  <si>
    <t xml:space="preserve">  45/8</t>
  </si>
  <si>
    <t xml:space="preserve">  50/5</t>
  </si>
  <si>
    <t xml:space="preserve"> 4.36,3</t>
  </si>
  <si>
    <t xml:space="preserve"> 105/18</t>
  </si>
  <si>
    <t xml:space="preserve">  30/17</t>
  </si>
  <si>
    <t xml:space="preserve">  80/7</t>
  </si>
  <si>
    <t xml:space="preserve">  50/1</t>
  </si>
  <si>
    <t xml:space="preserve">  51/8</t>
  </si>
  <si>
    <t xml:space="preserve">  46/8</t>
  </si>
  <si>
    <t xml:space="preserve">  54/9</t>
  </si>
  <si>
    <t xml:space="preserve"> 4.55,8</t>
  </si>
  <si>
    <t xml:space="preserve"> 4.41,6</t>
  </si>
  <si>
    <t xml:space="preserve">  36/1</t>
  </si>
  <si>
    <t>+ 4.46,5</t>
  </si>
  <si>
    <t xml:space="preserve"> 43/5</t>
  </si>
  <si>
    <t xml:space="preserve">  64/12</t>
  </si>
  <si>
    <t xml:space="preserve">  63/3</t>
  </si>
  <si>
    <t xml:space="preserve">  70/3</t>
  </si>
  <si>
    <t xml:space="preserve"> 5.03,7</t>
  </si>
  <si>
    <t xml:space="preserve"> 5.47,0</t>
  </si>
  <si>
    <t xml:space="preserve">  70/6</t>
  </si>
  <si>
    <t xml:space="preserve">  52/9</t>
  </si>
  <si>
    <t xml:space="preserve">  61/11</t>
  </si>
  <si>
    <t xml:space="preserve"> 4.58,2</t>
  </si>
  <si>
    <t xml:space="preserve"> 5.51,5</t>
  </si>
  <si>
    <t xml:space="preserve">  47/9</t>
  </si>
  <si>
    <t xml:space="preserve"> 52/10</t>
  </si>
  <si>
    <t xml:space="preserve">  71/10</t>
  </si>
  <si>
    <t xml:space="preserve">  89/9</t>
  </si>
  <si>
    <t xml:space="preserve">  66/2</t>
  </si>
  <si>
    <t xml:space="preserve">  65/7</t>
  </si>
  <si>
    <t xml:space="preserve">  94/10</t>
  </si>
  <si>
    <t xml:space="preserve">  89/16</t>
  </si>
  <si>
    <t xml:space="preserve">  16/12</t>
  </si>
  <si>
    <t xml:space="preserve"> 5.06,9</t>
  </si>
  <si>
    <t xml:space="preserve">  85/19</t>
  </si>
  <si>
    <t xml:space="preserve">  96/19</t>
  </si>
  <si>
    <t xml:space="preserve">  95/17</t>
  </si>
  <si>
    <t xml:space="preserve">  72/5</t>
  </si>
  <si>
    <t xml:space="preserve">  83/17</t>
  </si>
  <si>
    <t xml:space="preserve">  76/14</t>
  </si>
  <si>
    <t xml:space="preserve"> 5.30,7</t>
  </si>
  <si>
    <t xml:space="preserve">  91/9</t>
  </si>
  <si>
    <t xml:space="preserve">  83/7</t>
  </si>
  <si>
    <t xml:space="preserve">  69/8</t>
  </si>
  <si>
    <t xml:space="preserve">  73/4</t>
  </si>
  <si>
    <t xml:space="preserve">  77/4</t>
  </si>
  <si>
    <t xml:space="preserve"> 102/2</t>
  </si>
  <si>
    <t xml:space="preserve">  67/2</t>
  </si>
  <si>
    <t xml:space="preserve"> 101/2</t>
  </si>
  <si>
    <t xml:space="preserve"> 5.01,7</t>
  </si>
  <si>
    <t xml:space="preserve"> 5.45,8</t>
  </si>
  <si>
    <t xml:space="preserve"> 4.44,8</t>
  </si>
  <si>
    <t xml:space="preserve"> 107/21</t>
  </si>
  <si>
    <t xml:space="preserve">  55/10</t>
  </si>
  <si>
    <t xml:space="preserve">  95/19</t>
  </si>
  <si>
    <t xml:space="preserve">  87/17</t>
  </si>
  <si>
    <t xml:space="preserve"> 106/3</t>
  </si>
  <si>
    <t xml:space="preserve">  93/1</t>
  </si>
  <si>
    <t xml:space="preserve">  85/16</t>
  </si>
  <si>
    <t xml:space="preserve"> 5.21,7</t>
  </si>
  <si>
    <t xml:space="preserve"> 6.24,4</t>
  </si>
  <si>
    <t xml:space="preserve"> 5.10,9</t>
  </si>
  <si>
    <t xml:space="preserve"> 100/19</t>
  </si>
  <si>
    <t xml:space="preserve">  74/16</t>
  </si>
  <si>
    <t xml:space="preserve">  98/18</t>
  </si>
  <si>
    <t xml:space="preserve">  48/4</t>
  </si>
  <si>
    <t xml:space="preserve"> 7.43,2</t>
  </si>
  <si>
    <t xml:space="preserve"> 4.39,9</t>
  </si>
  <si>
    <t xml:space="preserve"> 5.35,9</t>
  </si>
  <si>
    <t xml:space="preserve"> 5.22,1</t>
  </si>
  <si>
    <t xml:space="preserve">  95/10</t>
  </si>
  <si>
    <t xml:space="preserve"> 102/10</t>
  </si>
  <si>
    <t xml:space="preserve"> 104/11</t>
  </si>
  <si>
    <t xml:space="preserve">  97/18</t>
  </si>
  <si>
    <t xml:space="preserve">  98/20</t>
  </si>
  <si>
    <t xml:space="preserve"> 5.36,4</t>
  </si>
  <si>
    <t xml:space="preserve"> 4.54,6</t>
  </si>
  <si>
    <t xml:space="preserve">  96/11</t>
  </si>
  <si>
    <t xml:space="preserve">  90/9</t>
  </si>
  <si>
    <t xml:space="preserve"> 106/8</t>
  </si>
  <si>
    <t xml:space="preserve">  93/6</t>
  </si>
  <si>
    <t xml:space="preserve"> 102/6</t>
  </si>
  <si>
    <t xml:space="preserve">  62/6</t>
  </si>
  <si>
    <t xml:space="preserve">  82/6</t>
  </si>
  <si>
    <t xml:space="preserve">  78/7</t>
  </si>
  <si>
    <t xml:space="preserve"> 109/21</t>
  </si>
  <si>
    <t xml:space="preserve"> 5.59,1</t>
  </si>
  <si>
    <t xml:space="preserve"> 6.58,1</t>
  </si>
  <si>
    <t xml:space="preserve"> 103/7</t>
  </si>
  <si>
    <t xml:space="preserve"> 105/8</t>
  </si>
  <si>
    <t xml:space="preserve"> 105/7</t>
  </si>
  <si>
    <t xml:space="preserve">  91/5</t>
  </si>
  <si>
    <t xml:space="preserve"> 86/14</t>
  </si>
  <si>
    <t xml:space="preserve">  39/5</t>
  </si>
  <si>
    <t xml:space="preserve">  16/14</t>
  </si>
  <si>
    <t xml:space="preserve"> 6.32,1</t>
  </si>
  <si>
    <t xml:space="preserve">  97/10</t>
  </si>
  <si>
    <t xml:space="preserve"> 111/13</t>
  </si>
  <si>
    <t xml:space="preserve">  99/11</t>
  </si>
  <si>
    <t xml:space="preserve"> 109/12</t>
  </si>
  <si>
    <t xml:space="preserve">  99/13</t>
  </si>
  <si>
    <t xml:space="preserve"> 110/22</t>
  </si>
  <si>
    <t xml:space="preserve">  88/18</t>
  </si>
  <si>
    <t xml:space="preserve"> 5.32,4</t>
  </si>
  <si>
    <t xml:space="preserve"> 6.45,0</t>
  </si>
  <si>
    <t xml:space="preserve"> 8.00,8</t>
  </si>
  <si>
    <t xml:space="preserve">  92/6</t>
  </si>
  <si>
    <t xml:space="preserve"> 104/7</t>
  </si>
  <si>
    <t xml:space="preserve"> 107/8</t>
  </si>
  <si>
    <t xml:space="preserve">  96/12</t>
  </si>
  <si>
    <t xml:space="preserve">  48/7</t>
  </si>
  <si>
    <t xml:space="preserve">  93/17</t>
  </si>
  <si>
    <t xml:space="preserve">  92/18</t>
  </si>
  <si>
    <t xml:space="preserve">  94/20</t>
  </si>
  <si>
    <t xml:space="preserve">  45/16</t>
  </si>
  <si>
    <t xml:space="preserve">  69/17</t>
  </si>
  <si>
    <t xml:space="preserve">  13/13</t>
  </si>
  <si>
    <t xml:space="preserve">  98/19</t>
  </si>
  <si>
    <t xml:space="preserve"> 101/21</t>
  </si>
  <si>
    <t xml:space="preserve">  92/19</t>
  </si>
  <si>
    <t>28.26,0</t>
  </si>
  <si>
    <t xml:space="preserve"> 110/13</t>
  </si>
  <si>
    <t xml:space="preserve">  90/11</t>
  </si>
  <si>
    <t xml:space="preserve">  84/14</t>
  </si>
  <si>
    <t xml:space="preserve">  86/17</t>
  </si>
  <si>
    <t xml:space="preserve">  99/5</t>
  </si>
  <si>
    <t xml:space="preserve">  56/9</t>
  </si>
  <si>
    <t xml:space="preserve"> 108/22</t>
  </si>
  <si>
    <t xml:space="preserve"> 112/22</t>
  </si>
  <si>
    <t xml:space="preserve">  65/11</t>
  </si>
  <si>
    <t xml:space="preserve">  86/16</t>
  </si>
  <si>
    <t xml:space="preserve"> 6.04,1</t>
  </si>
  <si>
    <t xml:space="preserve"> 104/3</t>
  </si>
  <si>
    <t xml:space="preserve">  53/1</t>
  </si>
  <si>
    <t xml:space="preserve"> 5.20,5</t>
  </si>
  <si>
    <t xml:space="preserve">  82/17</t>
  </si>
  <si>
    <t xml:space="preserve"> 18</t>
  </si>
  <si>
    <t>AKP8</t>
  </si>
  <si>
    <t>44 min. hiljem</t>
  </si>
  <si>
    <t>AKP6B</t>
  </si>
  <si>
    <t xml:space="preserve"> 30</t>
  </si>
  <si>
    <t>AKP7</t>
  </si>
  <si>
    <t xml:space="preserve"> 98</t>
  </si>
  <si>
    <t>AKP9</t>
  </si>
  <si>
    <t>13 min. hiljem</t>
  </si>
  <si>
    <t>118</t>
  </si>
  <si>
    <t>AKP9A</t>
  </si>
  <si>
    <t xml:space="preserve">  40</t>
  </si>
  <si>
    <t>LK8F</t>
  </si>
  <si>
    <t xml:space="preserve">  47</t>
  </si>
  <si>
    <t xml:space="preserve">  58</t>
  </si>
  <si>
    <t xml:space="preserve">  93</t>
  </si>
  <si>
    <t>LK7F</t>
  </si>
  <si>
    <t xml:space="preserve"> 100</t>
  </si>
  <si>
    <t>LK9S</t>
  </si>
  <si>
    <t xml:space="preserve"> 105</t>
  </si>
  <si>
    <t>LK7S</t>
  </si>
  <si>
    <t xml:space="preserve"> 107</t>
  </si>
  <si>
    <t xml:space="preserve"> 114</t>
  </si>
  <si>
    <t xml:space="preserve">  57.77 km/h</t>
  </si>
  <si>
    <t xml:space="preserve">  52.55 km/h</t>
  </si>
  <si>
    <t xml:space="preserve">  53.62 km/h</t>
  </si>
  <si>
    <t xml:space="preserve">  50.69 km/h</t>
  </si>
  <si>
    <t xml:space="preserve">  54.52 km/h</t>
  </si>
  <si>
    <t xml:space="preserve">  47.62 km/h</t>
  </si>
  <si>
    <t xml:space="preserve">  50.79 km/h</t>
  </si>
  <si>
    <t xml:space="preserve">  52.58 km/h</t>
  </si>
  <si>
    <t xml:space="preserve">  52.49 km/h</t>
  </si>
  <si>
    <t xml:space="preserve"> 37 Eespakk/Pielberg</t>
  </si>
  <si>
    <t xml:space="preserve"> 52 Männamets/Tülle</t>
  </si>
  <si>
    <t xml:space="preserve">  50.87 km/h</t>
  </si>
  <si>
    <t xml:space="preserve">  46.46 km/h</t>
  </si>
  <si>
    <t xml:space="preserve">  47.91 km/h</t>
  </si>
  <si>
    <t xml:space="preserve">  46.02 km/h</t>
  </si>
  <si>
    <t xml:space="preserve">  47.88 km/h</t>
  </si>
  <si>
    <t xml:space="preserve">  44.97 km/h</t>
  </si>
  <si>
    <t xml:space="preserve">  46.57 km/h</t>
  </si>
  <si>
    <t xml:space="preserve">  46.81 km/h</t>
  </si>
  <si>
    <t xml:space="preserve">  46.35 km/h</t>
  </si>
  <si>
    <t xml:space="preserve"> 54 Kōlar/Liister</t>
  </si>
  <si>
    <t xml:space="preserve">  47.68 km/h</t>
  </si>
  <si>
    <t xml:space="preserve">  47.84 km/h</t>
  </si>
  <si>
    <t xml:space="preserve">  45.76 km/h</t>
  </si>
  <si>
    <t xml:space="preserve">  49.12 km/h</t>
  </si>
  <si>
    <t xml:space="preserve">  43.08 km/h</t>
  </si>
  <si>
    <t xml:space="preserve">  46.73 km/h</t>
  </si>
  <si>
    <t xml:space="preserve">  48.05 km/h</t>
  </si>
  <si>
    <t xml:space="preserve">  46.63 km/h</t>
  </si>
  <si>
    <t xml:space="preserve"> 69 Strelkov/Vene</t>
  </si>
  <si>
    <t xml:space="preserve"> 14 Roose/Koik</t>
  </si>
  <si>
    <t xml:space="preserve"> 4.14,2</t>
  </si>
  <si>
    <t>50.05,3</t>
  </si>
  <si>
    <t xml:space="preserve"> 4.13,7</t>
  </si>
  <si>
    <t>50.21,3</t>
  </si>
  <si>
    <t xml:space="preserve"> 4.25,9</t>
  </si>
  <si>
    <t xml:space="preserve"> 5.12,4</t>
  </si>
  <si>
    <t xml:space="preserve"> 4.09,7</t>
  </si>
  <si>
    <t>50.21,8</t>
  </si>
  <si>
    <t xml:space="preserve"> 5.26,2</t>
  </si>
  <si>
    <t xml:space="preserve"> 4.13,4</t>
  </si>
  <si>
    <t>51.59,8</t>
  </si>
  <si>
    <t xml:space="preserve"> 4.39,2</t>
  </si>
  <si>
    <t xml:space="preserve"> 4.20,3</t>
  </si>
  <si>
    <t>52.22,0</t>
  </si>
  <si>
    <t xml:space="preserve"> 4.40,7</t>
  </si>
  <si>
    <t xml:space="preserve"> 4.23,0</t>
  </si>
  <si>
    <t>52.24,8</t>
  </si>
  <si>
    <t xml:space="preserve"> 4.41,4</t>
  </si>
  <si>
    <t xml:space="preserve"> 5.21,4</t>
  </si>
  <si>
    <t xml:space="preserve"> 4.24,4</t>
  </si>
  <si>
    <t>52.34,5</t>
  </si>
  <si>
    <t xml:space="preserve"> 4.42,3</t>
  </si>
  <si>
    <t>53.30,0</t>
  </si>
  <si>
    <t xml:space="preserve"> 4.47,4</t>
  </si>
  <si>
    <t>53.50,4</t>
  </si>
  <si>
    <t xml:space="preserve"> 4.51,4</t>
  </si>
  <si>
    <t>54.41,5</t>
  </si>
  <si>
    <t xml:space="preserve"> 4.49,0</t>
  </si>
  <si>
    <t xml:space="preserve"> 4.25,6</t>
  </si>
  <si>
    <t>54.55,3</t>
  </si>
  <si>
    <t xml:space="preserve"> 5.46,3</t>
  </si>
  <si>
    <t>55.00,4</t>
  </si>
  <si>
    <t xml:space="preserve"> 4.32,5</t>
  </si>
  <si>
    <t xml:space="preserve"> 5.10,3</t>
  </si>
  <si>
    <t xml:space="preserve"> 4.20,2</t>
  </si>
  <si>
    <t>55.37,1</t>
  </si>
  <si>
    <t xml:space="preserve"> 4.38,1</t>
  </si>
  <si>
    <t>55.58,0</t>
  </si>
  <si>
    <t xml:space="preserve">  25/12</t>
  </si>
  <si>
    <t xml:space="preserve"> 4.43,9</t>
  </si>
  <si>
    <t xml:space="preserve"> 4.23,2</t>
  </si>
  <si>
    <t>55.59,1</t>
  </si>
  <si>
    <t xml:space="preserve"> 4.40,8</t>
  </si>
  <si>
    <t>56.00,7</t>
  </si>
  <si>
    <t xml:space="preserve"> 4.34,6</t>
  </si>
  <si>
    <t>56.22,7</t>
  </si>
  <si>
    <t xml:space="preserve"> 4.48,5</t>
  </si>
  <si>
    <t xml:space="preserve"> 4.28,9</t>
  </si>
  <si>
    <t>57.30,2</t>
  </si>
  <si>
    <t xml:space="preserve"> 5.07,6</t>
  </si>
  <si>
    <t xml:space="preserve"> 5.45,9</t>
  </si>
  <si>
    <t>58.16,5</t>
  </si>
  <si>
    <t xml:space="preserve"> 5.09,2</t>
  </si>
  <si>
    <t xml:space="preserve"> 5.48,9</t>
  </si>
  <si>
    <t xml:space="preserve"> 4.42,4</t>
  </si>
  <si>
    <t>58.58,6</t>
  </si>
  <si>
    <t xml:space="preserve"> 4.31,8</t>
  </si>
  <si>
    <t xml:space="preserve"> 4.11,1</t>
  </si>
  <si>
    <t xml:space="preserve"> 1:00.38,8</t>
  </si>
  <si>
    <t xml:space="preserve"> 6.14,2</t>
  </si>
  <si>
    <t xml:space="preserve"> 1:01.23,9</t>
  </si>
  <si>
    <t xml:space="preserve"> 5.38,6</t>
  </si>
  <si>
    <t xml:space="preserve"> 6.18,9</t>
  </si>
  <si>
    <t xml:space="preserve"> 1:03.18,4</t>
  </si>
  <si>
    <t>12.08,3</t>
  </si>
  <si>
    <t xml:space="preserve"> 4.44,4</t>
  </si>
  <si>
    <t xml:space="preserve"> 1:05.30,1</t>
  </si>
  <si>
    <t xml:space="preserve"> 5.30,3</t>
  </si>
  <si>
    <t xml:space="preserve"> 4.38,3</t>
  </si>
  <si>
    <t xml:space="preserve"> 1:09.43,7</t>
  </si>
  <si>
    <t xml:space="preserve"> 4.52,7</t>
  </si>
  <si>
    <t xml:space="preserve"> 1:20.29,0</t>
  </si>
  <si>
    <t xml:space="preserve"> 5.28,9</t>
  </si>
  <si>
    <t xml:space="preserve"> 4.57,7</t>
  </si>
  <si>
    <t xml:space="preserve"> 1:28.19,5</t>
  </si>
  <si>
    <t xml:space="preserve"> 6.07,2</t>
  </si>
  <si>
    <t xml:space="preserve"> 1:29.08,9</t>
  </si>
  <si>
    <t>+39.03,6</t>
  </si>
  <si>
    <t xml:space="preserve"> 5.52,4</t>
  </si>
  <si>
    <t xml:space="preserve"> 4.29,1</t>
  </si>
  <si>
    <t xml:space="preserve"> 1:39.08,2</t>
  </si>
  <si>
    <t xml:space="preserve"> 5.24,5</t>
  </si>
  <si>
    <t xml:space="preserve"> 5.51,8</t>
  </si>
  <si>
    <t xml:space="preserve"> 4.56,5</t>
  </si>
  <si>
    <t xml:space="preserve"> 2:32.02,6</t>
  </si>
  <si>
    <t xml:space="preserve"> 4.25,0</t>
  </si>
  <si>
    <t xml:space="preserve"> 5.05,9</t>
  </si>
  <si>
    <t>KÄIGUKAST</t>
  </si>
  <si>
    <t xml:space="preserve">  37</t>
  </si>
  <si>
    <t>LK10F</t>
  </si>
  <si>
    <t xml:space="preserve">  28</t>
  </si>
  <si>
    <t xml:space="preserve">  14</t>
  </si>
  <si>
    <t xml:space="preserve">  30</t>
  </si>
  <si>
    <t>LK10S</t>
  </si>
  <si>
    <t xml:space="preserve">  74</t>
  </si>
  <si>
    <t xml:space="preserve"> 4.34,4</t>
  </si>
  <si>
    <t xml:space="preserve"> 4.14,1</t>
  </si>
  <si>
    <t>51.00,8</t>
  </si>
  <si>
    <t xml:space="preserve"> 4.27,1</t>
  </si>
  <si>
    <t>52.59,5</t>
  </si>
  <si>
    <t xml:space="preserve"> 4.46,2</t>
  </si>
  <si>
    <t xml:space="preserve"> 4.22,4</t>
  </si>
  <si>
    <t>53.18,8</t>
  </si>
  <si>
    <t xml:space="preserve">  10/2</t>
  </si>
  <si>
    <t>53.25,8</t>
  </si>
  <si>
    <t xml:space="preserve"> 4.44,9</t>
  </si>
  <si>
    <t xml:space="preserve"> 5.25,6</t>
  </si>
  <si>
    <t>53.28,0</t>
  </si>
  <si>
    <t xml:space="preserve"> 4.55,9</t>
  </si>
  <si>
    <t xml:space="preserve"> 5.31,1</t>
  </si>
  <si>
    <t xml:space="preserve"> 4.29,4</t>
  </si>
  <si>
    <t>53.46,3</t>
  </si>
  <si>
    <t xml:space="preserve"> 5.05,7</t>
  </si>
  <si>
    <t xml:space="preserve"> 4.31,6</t>
  </si>
  <si>
    <t>53.57,6</t>
  </si>
  <si>
    <t xml:space="preserve"> 4.47,8</t>
  </si>
  <si>
    <t xml:space="preserve"> 4.29,6</t>
  </si>
  <si>
    <t>54.06,3</t>
  </si>
  <si>
    <t xml:space="preserve"> 4.47,0</t>
  </si>
  <si>
    <t>54.12,8</t>
  </si>
  <si>
    <t xml:space="preserve"> 4.46,9</t>
  </si>
  <si>
    <t>54.13,5</t>
  </si>
  <si>
    <t xml:space="preserve"> 4.39,7</t>
  </si>
  <si>
    <t>54.58,2</t>
  </si>
  <si>
    <t xml:space="preserve"> 4.38,4</t>
  </si>
  <si>
    <t>55.15,3</t>
  </si>
  <si>
    <t xml:space="preserve"> 5.32,2</t>
  </si>
  <si>
    <t xml:space="preserve"> 5.43,4</t>
  </si>
  <si>
    <t>55.47,1</t>
  </si>
  <si>
    <t xml:space="preserve"> 4.34,3</t>
  </si>
  <si>
    <t>55.50,0</t>
  </si>
  <si>
    <t xml:space="preserve"> 37/11</t>
  </si>
  <si>
    <t xml:space="preserve">  35/8</t>
  </si>
  <si>
    <t xml:space="preserve"> 1:10.55,4</t>
  </si>
  <si>
    <t xml:space="preserve"> 4.36,1</t>
  </si>
  <si>
    <t xml:space="preserve"> 5.22,8</t>
  </si>
  <si>
    <t xml:space="preserve"> 5.22,5</t>
  </si>
  <si>
    <t xml:space="preserve"> 1:56.43,0</t>
  </si>
  <si>
    <t>17.06,0</t>
  </si>
  <si>
    <t>GENERAATOR</t>
  </si>
  <si>
    <t xml:space="preserve"> 4.43,2</t>
  </si>
  <si>
    <t xml:space="preserve"> 5.21,2</t>
  </si>
  <si>
    <t xml:space="preserve"> 4.39,4</t>
  </si>
  <si>
    <t xml:space="preserve"> 5.24,4</t>
  </si>
  <si>
    <t xml:space="preserve"> 4.24,5</t>
  </si>
  <si>
    <t>52.22,8</t>
  </si>
  <si>
    <t xml:space="preserve"> 5.00,2</t>
  </si>
  <si>
    <t>54.02,4</t>
  </si>
  <si>
    <t xml:space="preserve"> 4.38,2</t>
  </si>
  <si>
    <t>54.39,4</t>
  </si>
  <si>
    <t xml:space="preserve">  34/1</t>
  </si>
  <si>
    <t xml:space="preserve">  42/5</t>
  </si>
  <si>
    <t xml:space="preserve"> 28/3</t>
  </si>
  <si>
    <t>55.22,3</t>
  </si>
  <si>
    <t xml:space="preserve"> 4.54,7</t>
  </si>
  <si>
    <t>55.30,2</t>
  </si>
  <si>
    <t xml:space="preserve"> 5.00,7</t>
  </si>
  <si>
    <t xml:space="preserve"> 5.49,6</t>
  </si>
  <si>
    <t>55.44,8</t>
  </si>
  <si>
    <t xml:space="preserve"> 5.04,9</t>
  </si>
  <si>
    <t xml:space="preserve"> 5.47,6</t>
  </si>
  <si>
    <t>55.51,9</t>
  </si>
  <si>
    <t xml:space="preserve"> 5.02,4</t>
  </si>
  <si>
    <t xml:space="preserve"> 5.55,1</t>
  </si>
  <si>
    <t>55.52,1</t>
  </si>
  <si>
    <t xml:space="preserve"> 38/2</t>
  </si>
  <si>
    <t>56.15,1</t>
  </si>
  <si>
    <t xml:space="preserve"> 5.52,3</t>
  </si>
  <si>
    <t xml:space="preserve"> 4.45,9</t>
  </si>
  <si>
    <t>56.36,8</t>
  </si>
  <si>
    <t xml:space="preserve"> 6.04,2</t>
  </si>
  <si>
    <t xml:space="preserve"> 4.37,9</t>
  </si>
  <si>
    <t>56.41,0</t>
  </si>
  <si>
    <t xml:space="preserve"> 5.03,9</t>
  </si>
  <si>
    <t xml:space="preserve"> 4.54,3</t>
  </si>
  <si>
    <t>58.10,5</t>
  </si>
  <si>
    <t>58.12,3</t>
  </si>
  <si>
    <t xml:space="preserve"> 5.16,8</t>
  </si>
  <si>
    <t xml:space="preserve"> 6.01,0</t>
  </si>
  <si>
    <t>58.27,4</t>
  </si>
  <si>
    <t xml:space="preserve"> 6.00,9</t>
  </si>
  <si>
    <t>58.55,8</t>
  </si>
  <si>
    <t>+ 8.50,5</t>
  </si>
  <si>
    <t xml:space="preserve"> 4.58,4</t>
  </si>
  <si>
    <t>59.56,3</t>
  </si>
  <si>
    <t xml:space="preserve"> 4.30,0</t>
  </si>
  <si>
    <t xml:space="preserve"> 1:00.14,6</t>
  </si>
  <si>
    <t xml:space="preserve"> 5.15,1</t>
  </si>
  <si>
    <t xml:space="preserve"> 5.52,9</t>
  </si>
  <si>
    <t xml:space="preserve"> 1:00.22,7</t>
  </si>
  <si>
    <t xml:space="preserve"> 5.06,0</t>
  </si>
  <si>
    <t xml:space="preserve"> 6.04,7</t>
  </si>
  <si>
    <t xml:space="preserve"> 4.52,6</t>
  </si>
  <si>
    <t xml:space="preserve"> 1:00.39,9</t>
  </si>
  <si>
    <t xml:space="preserve"> 5.39,2</t>
  </si>
  <si>
    <t xml:space="preserve"> 5.55,5</t>
  </si>
  <si>
    <t xml:space="preserve"> 1:01.08,8</t>
  </si>
  <si>
    <t xml:space="preserve"> 58/12</t>
  </si>
  <si>
    <t xml:space="preserve"> 1:06.04,5</t>
  </si>
  <si>
    <t xml:space="preserve"> 5.38,9</t>
  </si>
  <si>
    <t xml:space="preserve"> 1:07.57,3</t>
  </si>
  <si>
    <t xml:space="preserve">  51/10</t>
  </si>
  <si>
    <t xml:space="preserve">  74/9</t>
  </si>
  <si>
    <t xml:space="preserve">  72/4</t>
  </si>
  <si>
    <t xml:space="preserve"> 4.56,8</t>
  </si>
  <si>
    <t>26.09,1</t>
  </si>
  <si>
    <t xml:space="preserve"> 4.39,8</t>
  </si>
  <si>
    <t xml:space="preserve"> 5.30,1</t>
  </si>
  <si>
    <t xml:space="preserve"> 4.24,1</t>
  </si>
  <si>
    <t>53.05,8</t>
  </si>
  <si>
    <t xml:space="preserve"> 5.39,1</t>
  </si>
  <si>
    <t xml:space="preserve"> 4.36,0</t>
  </si>
  <si>
    <t>53.47,1</t>
  </si>
  <si>
    <t xml:space="preserve">  43/7</t>
  </si>
  <si>
    <t xml:space="preserve">  49/2</t>
  </si>
  <si>
    <t xml:space="preserve"> 5.03,8</t>
  </si>
  <si>
    <t xml:space="preserve"> 4.46,4</t>
  </si>
  <si>
    <t>55.33,9</t>
  </si>
  <si>
    <t xml:space="preserve"> 5.02,3</t>
  </si>
  <si>
    <t xml:space="preserve"> 5.46,6</t>
  </si>
  <si>
    <t>55.36,6</t>
  </si>
  <si>
    <t xml:space="preserve">  51/9</t>
  </si>
  <si>
    <t xml:space="preserve">  67/13</t>
  </si>
  <si>
    <t xml:space="preserve"> 5.43,2</t>
  </si>
  <si>
    <t>56.03,3</t>
  </si>
  <si>
    <t xml:space="preserve"> 5.12,3</t>
  </si>
  <si>
    <t xml:space="preserve"> 5.45,2</t>
  </si>
  <si>
    <t xml:space="preserve"> 4.40,3</t>
  </si>
  <si>
    <t>56.58,2</t>
  </si>
  <si>
    <t xml:space="preserve"> 4.47,9</t>
  </si>
  <si>
    <t>57.16,2</t>
  </si>
  <si>
    <t>57.20,4</t>
  </si>
  <si>
    <t xml:space="preserve"> 4.43,4</t>
  </si>
  <si>
    <t>57.43,6</t>
  </si>
  <si>
    <t xml:space="preserve"> 5.44,0</t>
  </si>
  <si>
    <t>57.49,6</t>
  </si>
  <si>
    <t xml:space="preserve"> 5.11,3</t>
  </si>
  <si>
    <t xml:space="preserve"> 5.51,7</t>
  </si>
  <si>
    <t xml:space="preserve"> 5.06,7</t>
  </si>
  <si>
    <t>58.06,4</t>
  </si>
  <si>
    <t xml:space="preserve">  77/8</t>
  </si>
  <si>
    <t xml:space="preserve"> 5.56,0</t>
  </si>
  <si>
    <t xml:space="preserve"> 4.57,5</t>
  </si>
  <si>
    <t>58.55,5</t>
  </si>
  <si>
    <t xml:space="preserve"> 5.01,0</t>
  </si>
  <si>
    <t xml:space="preserve"> 5.44,2</t>
  </si>
  <si>
    <t>59.26,6</t>
  </si>
  <si>
    <t xml:space="preserve">  66/12</t>
  </si>
  <si>
    <t xml:space="preserve"> 5.45,3</t>
  </si>
  <si>
    <t xml:space="preserve"> 4.46,8</t>
  </si>
  <si>
    <t xml:space="preserve"> 1:00.05,0</t>
  </si>
  <si>
    <t xml:space="preserve">  91/6</t>
  </si>
  <si>
    <t xml:space="preserve"> 5.57,1</t>
  </si>
  <si>
    <t xml:space="preserve"> 6.25,8</t>
  </si>
  <si>
    <t xml:space="preserve"> 1:02.36,1</t>
  </si>
  <si>
    <t xml:space="preserve"> 1:03.37,1</t>
  </si>
  <si>
    <t xml:space="preserve">  79/10</t>
  </si>
  <si>
    <t xml:space="preserve"> 5.01,4</t>
  </si>
  <si>
    <t xml:space="preserve"> 6.14,9</t>
  </si>
  <si>
    <t xml:space="preserve"> 1:04.12,9</t>
  </si>
  <si>
    <t xml:space="preserve"> 7.05,3</t>
  </si>
  <si>
    <t xml:space="preserve"> 5.09,7</t>
  </si>
  <si>
    <t xml:space="preserve"> 1:06.21,4</t>
  </si>
  <si>
    <t xml:space="preserve">  86/19</t>
  </si>
  <si>
    <t xml:space="preserve"> 4.14,0</t>
  </si>
  <si>
    <t xml:space="preserve"> 1:16.08,9</t>
  </si>
  <si>
    <t xml:space="preserve">  70/14</t>
  </si>
  <si>
    <t xml:space="preserve"> 5.15,5</t>
  </si>
  <si>
    <t xml:space="preserve"> 6.33,8</t>
  </si>
  <si>
    <t xml:space="preserve"> 1:23.40,0</t>
  </si>
  <si>
    <t xml:space="preserve">  92/17</t>
  </si>
  <si>
    <t xml:space="preserve">  80/15</t>
  </si>
  <si>
    <t xml:space="preserve"> 4.13,0</t>
  </si>
  <si>
    <t>49.15,9</t>
  </si>
  <si>
    <t xml:space="preserve"> 4.29,3</t>
  </si>
  <si>
    <t xml:space="preserve"> 4.14,5</t>
  </si>
  <si>
    <t>49.36,7</t>
  </si>
  <si>
    <t>+ 0.20,8</t>
  </si>
  <si>
    <t>+ 0.49,4</t>
  </si>
  <si>
    <t>+ 1.05,4</t>
  </si>
  <si>
    <t>+ 1.05,9</t>
  </si>
  <si>
    <t>+ 2.43,9</t>
  </si>
  <si>
    <t xml:space="preserve"> 4.33,0</t>
  </si>
  <si>
    <t xml:space="preserve"> 5.17,1</t>
  </si>
  <si>
    <t xml:space="preserve"> 4.34,9</t>
  </si>
  <si>
    <t>52.00,7</t>
  </si>
  <si>
    <t xml:space="preserve">  38/14</t>
  </si>
  <si>
    <t>+ 2.44,8</t>
  </si>
  <si>
    <t>+ 3.06,1</t>
  </si>
  <si>
    <t>+ 3.06,9</t>
  </si>
  <si>
    <t xml:space="preserve"> 12/10</t>
  </si>
  <si>
    <t>+ 3.18,6</t>
  </si>
  <si>
    <t>+ 3.43,6</t>
  </si>
  <si>
    <t xml:space="preserve">  23/6</t>
  </si>
  <si>
    <t>+ 3.49,9</t>
  </si>
  <si>
    <t>+ 4.02,9</t>
  </si>
  <si>
    <t>+ 4.09,9</t>
  </si>
  <si>
    <t xml:space="preserve"> 17/5</t>
  </si>
  <si>
    <t>+ 4.12,1</t>
  </si>
  <si>
    <t>+ 4.14,1</t>
  </si>
  <si>
    <t>+ 4.30,4</t>
  </si>
  <si>
    <t>+ 4.31,2</t>
  </si>
  <si>
    <t>+ 4.34,5</t>
  </si>
  <si>
    <t>+ 4.41,7</t>
  </si>
  <si>
    <t xml:space="preserve"> 23/6</t>
  </si>
  <si>
    <t>+ 4.50,4</t>
  </si>
  <si>
    <t>+ 4.56,9</t>
  </si>
  <si>
    <t>+ 4.57,6</t>
  </si>
  <si>
    <t>+ 5.23,5</t>
  </si>
  <si>
    <t>+ 5.25,6</t>
  </si>
  <si>
    <t xml:space="preserve"> 29/1</t>
  </si>
  <si>
    <t>+ 5.39,4</t>
  </si>
  <si>
    <t xml:space="preserve">  43/2</t>
  </si>
  <si>
    <t xml:space="preserve">  53/2</t>
  </si>
  <si>
    <t>+ 5.42,3</t>
  </si>
  <si>
    <t xml:space="preserve"> 31/4</t>
  </si>
  <si>
    <t>+ 5.44,5</t>
  </si>
  <si>
    <t>+ 5.59,4</t>
  </si>
  <si>
    <t>+ 6.06,4</t>
  </si>
  <si>
    <t>+ 6.14,3</t>
  </si>
  <si>
    <t xml:space="preserve">  69/3</t>
  </si>
  <si>
    <t>+ 6.18,0</t>
  </si>
  <si>
    <t>+ 6.20,7</t>
  </si>
  <si>
    <t>+ 6.21,2</t>
  </si>
  <si>
    <t xml:space="preserve">  52/5</t>
  </si>
  <si>
    <t>+ 6.28,9</t>
  </si>
  <si>
    <t xml:space="preserve">  94/9</t>
  </si>
  <si>
    <t>+ 6.31,2</t>
  </si>
  <si>
    <t xml:space="preserve">  66/10</t>
  </si>
  <si>
    <t>+ 6.34,1</t>
  </si>
  <si>
    <t>+ 6.36,0</t>
  </si>
  <si>
    <t xml:space="preserve">  85/4</t>
  </si>
  <si>
    <t>+ 6.36,2</t>
  </si>
  <si>
    <t>+ 6.42,1</t>
  </si>
  <si>
    <t>+ 6.43,2</t>
  </si>
  <si>
    <t xml:space="preserve"> 45/2</t>
  </si>
  <si>
    <t xml:space="preserve">  56/3</t>
  </si>
  <si>
    <t>+ 6.44,8</t>
  </si>
  <si>
    <t xml:space="preserve">  56/11</t>
  </si>
  <si>
    <t>+ 6.47,4</t>
  </si>
  <si>
    <t xml:space="preserve"> 47/8</t>
  </si>
  <si>
    <t xml:space="preserve">  53/9</t>
  </si>
  <si>
    <t xml:space="preserve">  50/8</t>
  </si>
  <si>
    <t>+ 6.59,2</t>
  </si>
  <si>
    <t xml:space="preserve">  62/3</t>
  </si>
  <si>
    <t>+ 7.06,8</t>
  </si>
  <si>
    <t xml:space="preserve"> 49/3</t>
  </si>
  <si>
    <t xml:space="preserve">  45/6</t>
  </si>
  <si>
    <t>+ 7.25,1</t>
  </si>
  <si>
    <t>+ 7.42,3</t>
  </si>
  <si>
    <t>+ 8.00,3</t>
  </si>
  <si>
    <t xml:space="preserve"> 53/11</t>
  </si>
  <si>
    <t xml:space="preserve">  79/15</t>
  </si>
  <si>
    <t>+ 8.04,5</t>
  </si>
  <si>
    <t xml:space="preserve"> 54/7</t>
  </si>
  <si>
    <t>+ 8.14,3</t>
  </si>
  <si>
    <t xml:space="preserve"> 55/8</t>
  </si>
  <si>
    <t>+ 8.27,7</t>
  </si>
  <si>
    <t xml:space="preserve"> 56/5</t>
  </si>
  <si>
    <t>+ 8.33,7</t>
  </si>
  <si>
    <t xml:space="preserve">  74/5</t>
  </si>
  <si>
    <t xml:space="preserve">  88/5</t>
  </si>
  <si>
    <t xml:space="preserve">  91/17</t>
  </si>
  <si>
    <t>+ 8.54,6</t>
  </si>
  <si>
    <t xml:space="preserve"> 59/6</t>
  </si>
  <si>
    <t xml:space="preserve">  50/4</t>
  </si>
  <si>
    <t>+ 8.56,4</t>
  </si>
  <si>
    <t>+ 9.00,6</t>
  </si>
  <si>
    <t xml:space="preserve"> 61/7</t>
  </si>
  <si>
    <t>+ 9.11,5</t>
  </si>
  <si>
    <t xml:space="preserve"> 62/13</t>
  </si>
  <si>
    <t>58.34,8</t>
  </si>
  <si>
    <t xml:space="preserve">  89/17</t>
  </si>
  <si>
    <t>+ 9.18,9</t>
  </si>
  <si>
    <t xml:space="preserve"> 63/1</t>
  </si>
  <si>
    <t xml:space="preserve">  95/2</t>
  </si>
  <si>
    <t xml:space="preserve">  75/1</t>
  </si>
  <si>
    <t xml:space="preserve">  81/2</t>
  </si>
  <si>
    <t>+ 9.39,6</t>
  </si>
  <si>
    <t xml:space="preserve">  54/10</t>
  </si>
  <si>
    <t xml:space="preserve"> 65/2</t>
  </si>
  <si>
    <t xml:space="preserve">  82/1</t>
  </si>
  <si>
    <t xml:space="preserve">  78/1</t>
  </si>
  <si>
    <t>+ 9.39,9</t>
  </si>
  <si>
    <t>+ 9.42,7</t>
  </si>
  <si>
    <t>+10.10,7</t>
  </si>
  <si>
    <t xml:space="preserve"> 68/16</t>
  </si>
  <si>
    <t xml:space="preserve">  85/15</t>
  </si>
  <si>
    <t>+10.40,4</t>
  </si>
  <si>
    <t xml:space="preserve"> 69/9</t>
  </si>
  <si>
    <t>+10.49,1</t>
  </si>
  <si>
    <t xml:space="preserve"> 70/5</t>
  </si>
  <si>
    <t xml:space="preserve">  78/6</t>
  </si>
  <si>
    <t>+10.58,7</t>
  </si>
  <si>
    <t xml:space="preserve">  69/6</t>
  </si>
  <si>
    <t>+11.06,8</t>
  </si>
  <si>
    <t xml:space="preserve"> 72/12</t>
  </si>
  <si>
    <t xml:space="preserve">  28/13</t>
  </si>
  <si>
    <t>+11.22,9</t>
  </si>
  <si>
    <t xml:space="preserve"> 73/17</t>
  </si>
  <si>
    <t xml:space="preserve">  83/14</t>
  </si>
  <si>
    <t>+11.24,0</t>
  </si>
  <si>
    <t xml:space="preserve"> 5.35,2</t>
  </si>
  <si>
    <t xml:space="preserve"> 6.16,1</t>
  </si>
  <si>
    <t xml:space="preserve"> 1:00.50,0</t>
  </si>
  <si>
    <t xml:space="preserve">  92/11</t>
  </si>
  <si>
    <t>+11.34,1</t>
  </si>
  <si>
    <t xml:space="preserve"> 75/6</t>
  </si>
  <si>
    <t xml:space="preserve">  99/7</t>
  </si>
  <si>
    <t xml:space="preserve">  73/5</t>
  </si>
  <si>
    <t>+11.52,9</t>
  </si>
  <si>
    <t xml:space="preserve"> 76/10</t>
  </si>
  <si>
    <t>+12.08,0</t>
  </si>
  <si>
    <t xml:space="preserve"> 77/7</t>
  </si>
  <si>
    <t xml:space="preserve"> 101/8</t>
  </si>
  <si>
    <t xml:space="preserve">  94/7</t>
  </si>
  <si>
    <t>+13.20,2</t>
  </si>
  <si>
    <t>+14.02,5</t>
  </si>
  <si>
    <t xml:space="preserve">  84/10</t>
  </si>
  <si>
    <t>+14.21,2</t>
  </si>
  <si>
    <t xml:space="preserve"> 80/9</t>
  </si>
  <si>
    <t xml:space="preserve">  55/6</t>
  </si>
  <si>
    <t>+14.57,0</t>
  </si>
  <si>
    <t xml:space="preserve"> 102/21</t>
  </si>
  <si>
    <t>+16.14,2</t>
  </si>
  <si>
    <t xml:space="preserve"> 82/10</t>
  </si>
  <si>
    <t xml:space="preserve">  73/8</t>
  </si>
  <si>
    <t xml:space="preserve">  93/10</t>
  </si>
  <si>
    <t>+16.48,6</t>
  </si>
  <si>
    <t xml:space="preserve">  95/13</t>
  </si>
  <si>
    <t xml:space="preserve">  97/12</t>
  </si>
  <si>
    <t>+17.05,5</t>
  </si>
  <si>
    <t xml:space="preserve"> 84/8</t>
  </si>
  <si>
    <t xml:space="preserve"> 5.28,4</t>
  </si>
  <si>
    <t xml:space="preserve"> 6.42,5</t>
  </si>
  <si>
    <t xml:space="preserve"> 5.30,8</t>
  </si>
  <si>
    <t xml:space="preserve"> 1:06.55,3</t>
  </si>
  <si>
    <t xml:space="preserve">  96/8</t>
  </si>
  <si>
    <t xml:space="preserve">  95/8</t>
  </si>
  <si>
    <t>+17.39,4</t>
  </si>
  <si>
    <t xml:space="preserve"> 85/13</t>
  </si>
  <si>
    <t xml:space="preserve">  60/10</t>
  </si>
  <si>
    <t>+18.41,4</t>
  </si>
  <si>
    <t xml:space="preserve">  93/19</t>
  </si>
  <si>
    <t xml:space="preserve">  59/12</t>
  </si>
  <si>
    <t>+20.27,8</t>
  </si>
  <si>
    <t xml:space="preserve"> 87/13</t>
  </si>
  <si>
    <t xml:space="preserve">  34/16</t>
  </si>
  <si>
    <t xml:space="preserve">  39/15</t>
  </si>
  <si>
    <t>+21.39,5</t>
  </si>
  <si>
    <t xml:space="preserve"> 88/14</t>
  </si>
  <si>
    <t>22.24,1</t>
  </si>
  <si>
    <t xml:space="preserve"> 4.22,9</t>
  </si>
  <si>
    <t xml:space="preserve"> 1:11.51,8</t>
  </si>
  <si>
    <t xml:space="preserve">  98/15</t>
  </si>
  <si>
    <t>+22.35,9</t>
  </si>
  <si>
    <t xml:space="preserve"> 89/15</t>
  </si>
  <si>
    <t>+26.53,0</t>
  </si>
  <si>
    <t>26.56,1</t>
  </si>
  <si>
    <t xml:space="preserve"> 4.40,5</t>
  </si>
  <si>
    <t xml:space="preserve"> 1.50</t>
  </si>
  <si>
    <t xml:space="preserve"> 1:18.53,4</t>
  </si>
  <si>
    <t xml:space="preserve"> 100/13</t>
  </si>
  <si>
    <t>+29.37,5</t>
  </si>
  <si>
    <t xml:space="preserve"> 91/15</t>
  </si>
  <si>
    <t>+31.13,1</t>
  </si>
  <si>
    <t xml:space="preserve"> 92/13</t>
  </si>
  <si>
    <t xml:space="preserve">  95/11</t>
  </si>
  <si>
    <t xml:space="preserve">  86/11</t>
  </si>
  <si>
    <t>+34.24,1</t>
  </si>
  <si>
    <t xml:space="preserve"> 93/16</t>
  </si>
  <si>
    <t xml:space="preserve">  70/17</t>
  </si>
  <si>
    <t xml:space="preserve"> 94/4</t>
  </si>
  <si>
    <t>+39.53,0</t>
  </si>
  <si>
    <t xml:space="preserve"> 95/17</t>
  </si>
  <si>
    <t xml:space="preserve">  68/16</t>
  </si>
  <si>
    <t>+49.52,3</t>
  </si>
  <si>
    <t xml:space="preserve"> 96/18</t>
  </si>
  <si>
    <t xml:space="preserve">  76/18</t>
  </si>
  <si>
    <t>+ 1:07.27,1</t>
  </si>
  <si>
    <t xml:space="preserve"> 97/19</t>
  </si>
  <si>
    <t xml:space="preserve">  88/17</t>
  </si>
  <si>
    <t xml:space="preserve">  65/15</t>
  </si>
  <si>
    <t>+ 1:42.46,7</t>
  </si>
  <si>
    <t xml:space="preserve">  99/18</t>
  </si>
  <si>
    <t xml:space="preserve"> 103/10</t>
  </si>
  <si>
    <t>Started  127 /  Finished   97</t>
  </si>
  <si>
    <t xml:space="preserve"> 128</t>
  </si>
  <si>
    <t xml:space="preserve"> 129</t>
  </si>
  <si>
    <t xml:space="preserve">  34</t>
  </si>
  <si>
    <t xml:space="preserve">  44</t>
  </si>
  <si>
    <t xml:space="preserve">  32</t>
  </si>
  <si>
    <t xml:space="preserve">  50</t>
  </si>
  <si>
    <t xml:space="preserve">  43</t>
  </si>
  <si>
    <t xml:space="preserve"> 130</t>
  </si>
  <si>
    <t xml:space="preserve">  39</t>
  </si>
  <si>
    <t xml:space="preserve">  87</t>
  </si>
  <si>
    <t>Started   19 /  Finished   15</t>
  </si>
  <si>
    <t>Started   27 /  Finished   17</t>
  </si>
  <si>
    <t xml:space="preserve"> 122</t>
  </si>
  <si>
    <t xml:space="preserve">  49</t>
  </si>
  <si>
    <t>+ 0.25,7</t>
  </si>
  <si>
    <t xml:space="preserve">  69</t>
  </si>
  <si>
    <t>+ 1.28,2</t>
  </si>
  <si>
    <t>Started   13 /  Finished    8</t>
  </si>
  <si>
    <t xml:space="preserve">  54</t>
  </si>
  <si>
    <t xml:space="preserve"> 116</t>
  </si>
  <si>
    <t>+ 0.06,3</t>
  </si>
  <si>
    <t xml:space="preserve">  46</t>
  </si>
  <si>
    <t>+ 0.19,3</t>
  </si>
  <si>
    <t>Started   15 /  Finished   13</t>
  </si>
  <si>
    <t xml:space="preserve">  56</t>
  </si>
  <si>
    <t xml:space="preserve">  86</t>
  </si>
  <si>
    <t>+ 0.46,6</t>
  </si>
  <si>
    <t xml:space="preserve">  73</t>
  </si>
  <si>
    <t>Started   13 /  Finished   11</t>
  </si>
  <si>
    <t xml:space="preserve">  41</t>
  </si>
  <si>
    <t>+ 0.02,0</t>
  </si>
  <si>
    <t xml:space="preserve">  64</t>
  </si>
  <si>
    <t>+ 1.34,8</t>
  </si>
  <si>
    <t>Started    3 /  Finished    2</t>
  </si>
  <si>
    <t xml:space="preserve"> 101</t>
  </si>
  <si>
    <t xml:space="preserve">  91</t>
  </si>
  <si>
    <t>+ 0.00,3</t>
  </si>
  <si>
    <t>Started    5 /  Finished    4</t>
  </si>
  <si>
    <t xml:space="preserve">  31</t>
  </si>
  <si>
    <t xml:space="preserve">  27</t>
  </si>
  <si>
    <t xml:space="preserve">  26</t>
  </si>
  <si>
    <t>+ 1.27,4</t>
  </si>
  <si>
    <t>Started   24 /  Finished   19</t>
  </si>
  <si>
    <t xml:space="preserve">  24</t>
  </si>
  <si>
    <t xml:space="preserve">  29</t>
  </si>
  <si>
    <t>+ 0.20,4</t>
  </si>
  <si>
    <t xml:space="preserve">  16</t>
  </si>
  <si>
    <t>Started    8 /  Finished    8</t>
  </si>
  <si>
    <t xml:space="preserve">  57</t>
  </si>
  <si>
    <t xml:space="preserve">  80</t>
  </si>
  <si>
    <t xml:space="preserve">  81</t>
  </si>
  <si>
    <t>+ 2.05,8</t>
  </si>
  <si>
    <t xml:space="preserve"> 86</t>
  </si>
  <si>
    <t>113</t>
  </si>
  <si>
    <t>AKP12</t>
  </si>
  <si>
    <t>11 min. hiljem</t>
  </si>
  <si>
    <t>127</t>
  </si>
  <si>
    <t xml:space="preserve">  45</t>
  </si>
  <si>
    <t>LK12S</t>
  </si>
  <si>
    <t xml:space="preserve">  65</t>
  </si>
  <si>
    <t>LK11F</t>
  </si>
  <si>
    <t xml:space="preserve">  18</t>
  </si>
  <si>
    <t xml:space="preserve">  53</t>
  </si>
  <si>
    <t>Avg.speed of winner  51.79 km/h</t>
  </si>
  <si>
    <t xml:space="preserve">  57.57 km/h</t>
  </si>
  <si>
    <t xml:space="preserve">  53.47 km/h</t>
  </si>
  <si>
    <t xml:space="preserve">  54.42 km/h</t>
  </si>
  <si>
    <t xml:space="preserve">  54.50 km/h</t>
  </si>
  <si>
    <t xml:space="preserve">  48.04 km/h</t>
  </si>
  <si>
    <t xml:space="preserve">  52.69 km/h</t>
  </si>
  <si>
    <t xml:space="preserve">  53.94 km/h</t>
  </si>
  <si>
    <t xml:space="preserve"> 89 Lillepuu/Udevald</t>
  </si>
  <si>
    <t xml:space="preserve">  51.80 km/h</t>
  </si>
  <si>
    <t xml:space="preserve">  46.92 km/h</t>
  </si>
  <si>
    <t xml:space="preserve">  49.68 km/h</t>
  </si>
  <si>
    <t xml:space="preserve">  46.38 km/h</t>
  </si>
  <si>
    <t xml:space="preserve">  49.05 km/h</t>
  </si>
  <si>
    <t xml:space="preserve">  44.70 km/h</t>
  </si>
  <si>
    <t xml:space="preserve">  48.51 km/h</t>
  </si>
  <si>
    <t xml:space="preserve">  49.37 km/h</t>
  </si>
  <si>
    <t xml:space="preserve">  48.06 km/h</t>
  </si>
  <si>
    <t>106 Topasia/Loitjärv</t>
  </si>
  <si>
    <t xml:space="preserve">  52.19 km/h</t>
  </si>
  <si>
    <t xml:space="preserve">  47.98 km/h</t>
  </si>
  <si>
    <t xml:space="preserve">  49.66 km/h</t>
  </si>
  <si>
    <t xml:space="preserve">  47.48 km/h</t>
  </si>
  <si>
    <t xml:space="preserve">  49.55 km/h</t>
  </si>
  <si>
    <t xml:space="preserve">  44.12 km/h</t>
  </si>
  <si>
    <t xml:space="preserve">  49.07 km/h</t>
  </si>
  <si>
    <t xml:space="preserve"> 46 Radiko/Niinepuu</t>
  </si>
  <si>
    <t xml:space="preserve"> 86 Hōbelaid/Lulla</t>
  </si>
  <si>
    <t xml:space="preserve">  3 Aava/Aava</t>
  </si>
  <si>
    <t>Koeru Talv 2024</t>
  </si>
  <si>
    <t>17.veebruar 2024</t>
  </si>
  <si>
    <t>Järvamaa</t>
  </si>
  <si>
    <t>Markus Peäske</t>
  </si>
  <si>
    <t>Allar Heina</t>
  </si>
  <si>
    <t>Henry Heinam</t>
  </si>
  <si>
    <t>Urmo Heinam</t>
  </si>
  <si>
    <t>Trevon Aava</t>
  </si>
  <si>
    <t>Rally Estonia</t>
  </si>
  <si>
    <t>Renault Twingo</t>
  </si>
  <si>
    <t>Ruudi Reinumägi</t>
  </si>
  <si>
    <t>Ronald Reisin</t>
  </si>
  <si>
    <t>Jüri Reinumägi</t>
  </si>
  <si>
    <t>Marko Kokk</t>
  </si>
  <si>
    <t>Kermo Müil</t>
  </si>
  <si>
    <t>Aare Müil</t>
  </si>
  <si>
    <t>Saare Maa</t>
  </si>
  <si>
    <t>Kaspar Kaasik</t>
  </si>
  <si>
    <t>Ats Pärn</t>
  </si>
  <si>
    <t>HT Racing</t>
  </si>
  <si>
    <t>Vallo Nuuter</t>
  </si>
  <si>
    <t>Inga Reimal</t>
  </si>
  <si>
    <t>Patrick Juhe</t>
  </si>
  <si>
    <t>ProVan Motorsport</t>
  </si>
  <si>
    <t>Mikkor Saekoda OÜ</t>
  </si>
  <si>
    <t>KAUERK Motorsport</t>
  </si>
  <si>
    <t>Urmo Kaasik</t>
  </si>
  <si>
    <t>Ingvar Mägi</t>
  </si>
  <si>
    <t>REHVIDPLUSS</t>
  </si>
  <si>
    <t>Raimo Kook</t>
  </si>
  <si>
    <t>RS</t>
  </si>
  <si>
    <t>Estrit Aasma</t>
  </si>
  <si>
    <t>Gabriel Simson</t>
  </si>
  <si>
    <t>Oliver Simson</t>
  </si>
  <si>
    <t>Mirko Kaunis</t>
  </si>
  <si>
    <t>Mario Kaunis</t>
  </si>
  <si>
    <t>Audi S3</t>
  </si>
  <si>
    <t>Kevin Ruddi</t>
  </si>
  <si>
    <t>Kaarel Sangernebo</t>
  </si>
  <si>
    <t>Hendrik Kers</t>
  </si>
  <si>
    <t>Asat OÜ</t>
  </si>
  <si>
    <t>Mitsubishi Lancer Evo X</t>
  </si>
  <si>
    <t>Kaido Kask</t>
  </si>
  <si>
    <t>Mitsubishi Lancer Evo 9</t>
  </si>
  <si>
    <t>Janek Ojala</t>
  </si>
  <si>
    <t>360Auto</t>
  </si>
  <si>
    <t>Ivar Burmeister</t>
  </si>
  <si>
    <t>Vaz 2105</t>
  </si>
  <si>
    <t>BMW 325TI</t>
  </si>
  <si>
    <t>MRF Motosport</t>
  </si>
  <si>
    <t>Allan Leigri</t>
  </si>
  <si>
    <t>Karel Kuimets</t>
  </si>
  <si>
    <t>Mikk Männiste</t>
  </si>
  <si>
    <t>BMW 325I</t>
  </si>
  <si>
    <t>Reti Ojasalu</t>
  </si>
  <si>
    <t>Aleksander Strelkov</t>
  </si>
  <si>
    <t>Meigo Vene</t>
  </si>
  <si>
    <t>Margo Lipp</t>
  </si>
  <si>
    <t>Karl-Martin Pika</t>
  </si>
  <si>
    <t>BMW 320</t>
  </si>
  <si>
    <t>BMW 318IS</t>
  </si>
  <si>
    <t>Kristen Volkov</t>
  </si>
  <si>
    <t>Erki Eksin</t>
  </si>
  <si>
    <t>Rainer Vassiljev</t>
  </si>
  <si>
    <t>HL AUTO</t>
  </si>
  <si>
    <t>Sander Mihkels</t>
  </si>
  <si>
    <t>Ivo Aal</t>
  </si>
  <si>
    <t>Mihkels Racing Team</t>
  </si>
  <si>
    <t>Aivo Lillepuu</t>
  </si>
  <si>
    <t>Aneta Liik</t>
  </si>
  <si>
    <t>Kristo Vahter</t>
  </si>
  <si>
    <t>Kaido Rao</t>
  </si>
  <si>
    <t>VV Motorsport</t>
  </si>
  <si>
    <t>Silver Suviste</t>
  </si>
  <si>
    <t>Priit Piir</t>
  </si>
  <si>
    <t>Kristina Mitassova</t>
  </si>
  <si>
    <t>Kris Schüts</t>
  </si>
  <si>
    <t>Tanel Treiel</t>
  </si>
  <si>
    <t>Andreas Simmermann</t>
  </si>
  <si>
    <t>Martin Ploom</t>
  </si>
  <si>
    <t>Sten Mürkhain</t>
  </si>
  <si>
    <t>Ander Mürkhain</t>
  </si>
  <si>
    <t>Sven Topasia</t>
  </si>
  <si>
    <t>Siim Juss</t>
  </si>
  <si>
    <t>Gerdi Guljajev</t>
  </si>
  <si>
    <t>BMW 316TI</t>
  </si>
  <si>
    <t>Peeter Kask</t>
  </si>
  <si>
    <t>Karl Kask</t>
  </si>
  <si>
    <t>BMW 323TI</t>
  </si>
  <si>
    <t>Rait Reiman</t>
  </si>
  <si>
    <t>Olavi Laupa</t>
  </si>
  <si>
    <t>Rain Laupa</t>
  </si>
  <si>
    <t>Alvar Udu</t>
  </si>
  <si>
    <t>Lauri Varblas</t>
  </si>
  <si>
    <t>BMW 116</t>
  </si>
  <si>
    <t>Valdur Komp</t>
  </si>
  <si>
    <t>Revo Taar</t>
  </si>
  <si>
    <t>10:37</t>
  </si>
  <si>
    <t>Jarmo Kurba</t>
  </si>
  <si>
    <t>10:38</t>
  </si>
  <si>
    <t>Taisto Bluum</t>
  </si>
  <si>
    <t>Villi Bluum</t>
  </si>
  <si>
    <t>Volkswagen Golf GTI</t>
  </si>
  <si>
    <t>10:39</t>
  </si>
  <si>
    <t>Marvin Tamm</t>
  </si>
  <si>
    <t>Hanno Vainola</t>
  </si>
  <si>
    <t>10:40</t>
  </si>
  <si>
    <t>Ulvar Orgus</t>
  </si>
  <si>
    <t>10:41</t>
  </si>
  <si>
    <t>Martin Kabral</t>
  </si>
  <si>
    <t>Mihkel Kabral</t>
  </si>
  <si>
    <t>10:42</t>
  </si>
  <si>
    <t>10:43</t>
  </si>
  <si>
    <t>Kaspar Kark</t>
  </si>
  <si>
    <t>Raido Vespere</t>
  </si>
  <si>
    <t>BTR Racing</t>
  </si>
  <si>
    <t>10:44</t>
  </si>
  <si>
    <t>Tarmo Lee</t>
  </si>
  <si>
    <t>BMW 1M</t>
  </si>
  <si>
    <t>10:45</t>
  </si>
  <si>
    <t>Argo Lipp</t>
  </si>
  <si>
    <t>Enrico Buntsel</t>
  </si>
  <si>
    <t>10:46</t>
  </si>
  <si>
    <t>Janar Kleitsman</t>
  </si>
  <si>
    <t>Heiki Kapstas</t>
  </si>
  <si>
    <t>10:47</t>
  </si>
  <si>
    <t>Robert Peetson</t>
  </si>
  <si>
    <t>Kenno Ploomipuu</t>
  </si>
  <si>
    <t>HRT Team</t>
  </si>
  <si>
    <t>10:48</t>
  </si>
  <si>
    <t>Erki Kuuba</t>
  </si>
  <si>
    <t>10:49</t>
  </si>
  <si>
    <t>Jarmo Puu</t>
  </si>
  <si>
    <t>Subaru Impreza WRX</t>
  </si>
  <si>
    <t>10:50</t>
  </si>
  <si>
    <t>Audi S1</t>
  </si>
  <si>
    <t>10:51</t>
  </si>
  <si>
    <t>Kevin Kärp</t>
  </si>
  <si>
    <t>Hendrik Kraav</t>
  </si>
  <si>
    <t>Kaupo Ennomäe</t>
  </si>
  <si>
    <t>Jarmo Bammer</t>
  </si>
  <si>
    <t>Siim Järve</t>
  </si>
  <si>
    <t>Andero Alto</t>
  </si>
  <si>
    <t>PKM Racing</t>
  </si>
  <si>
    <t>Lada 2105</t>
  </si>
  <si>
    <t>Albert Ako Kokk</t>
  </si>
  <si>
    <t>Lembit Nõlvak</t>
  </si>
  <si>
    <t>Timmu Kõrge</t>
  </si>
  <si>
    <t>Mattias Tõnts</t>
  </si>
  <si>
    <t>Rauno Hõrak</t>
  </si>
  <si>
    <t>Tõnu Nõmmik</t>
  </si>
  <si>
    <t>Nils-Hendrik Nõlvak</t>
  </si>
  <si>
    <t>Powerstage - LK12</t>
  </si>
  <si>
    <t xml:space="preserve"> 8:45</t>
  </si>
  <si>
    <t xml:space="preserve"> 8:46</t>
  </si>
  <si>
    <t xml:space="preserve"> 8:47</t>
  </si>
  <si>
    <t xml:space="preserve"> 8:48</t>
  </si>
  <si>
    <t xml:space="preserve"> 8:49</t>
  </si>
  <si>
    <t xml:space="preserve"> 8:50</t>
  </si>
  <si>
    <t xml:space="preserve"> 8:51</t>
  </si>
  <si>
    <t xml:space="preserve"> 8:52</t>
  </si>
  <si>
    <t xml:space="preserve"> 8:53</t>
  </si>
  <si>
    <t xml:space="preserve"> 8:54</t>
  </si>
  <si>
    <t xml:space="preserve"> 8:55</t>
  </si>
  <si>
    <t xml:space="preserve"> 8:56</t>
  </si>
  <si>
    <t xml:space="preserve"> 8:57</t>
  </si>
  <si>
    <t xml:space="preserve"> 8:58</t>
  </si>
  <si>
    <t xml:space="preserve"> 8:59</t>
  </si>
  <si>
    <t xml:space="preserve"> 9:00</t>
  </si>
  <si>
    <t xml:space="preserve"> 9:01</t>
  </si>
  <si>
    <t xml:space="preserve"> 9:02</t>
  </si>
  <si>
    <t xml:space="preserve"> 9:03</t>
  </si>
  <si>
    <t xml:space="preserve"> 9:04</t>
  </si>
  <si>
    <t xml:space="preserve"> 9:05</t>
  </si>
  <si>
    <t xml:space="preserve"> 9:06</t>
  </si>
  <si>
    <t xml:space="preserve"> 9:07</t>
  </si>
  <si>
    <t xml:space="preserve"> 9:08</t>
  </si>
  <si>
    <t xml:space="preserve"> 9:09</t>
  </si>
  <si>
    <t xml:space="preserve"> 9:10</t>
  </si>
  <si>
    <t xml:space="preserve"> 9:11</t>
  </si>
  <si>
    <t xml:space="preserve"> 9:12</t>
  </si>
  <si>
    <t xml:space="preserve"> 9:13</t>
  </si>
  <si>
    <t xml:space="preserve"> 9:14</t>
  </si>
  <si>
    <t xml:space="preserve"> 9:15</t>
  </si>
  <si>
    <t xml:space="preserve"> 9:16</t>
  </si>
  <si>
    <t xml:space="preserve"> 9:17</t>
  </si>
  <si>
    <t xml:space="preserve"> 9:18</t>
  </si>
  <si>
    <t xml:space="preserve"> 9:19</t>
  </si>
  <si>
    <t xml:space="preserve"> 9:20</t>
  </si>
  <si>
    <t xml:space="preserve"> 9:21</t>
  </si>
  <si>
    <t xml:space="preserve"> 9:22</t>
  </si>
  <si>
    <t xml:space="preserve"> 9:23</t>
  </si>
  <si>
    <t xml:space="preserve"> 9:24</t>
  </si>
  <si>
    <t xml:space="preserve"> 9:25</t>
  </si>
  <si>
    <t xml:space="preserve"> 9:26</t>
  </si>
  <si>
    <t xml:space="preserve"> 9:27</t>
  </si>
  <si>
    <t xml:space="preserve"> 9:28</t>
  </si>
  <si>
    <t xml:space="preserve"> 9:29</t>
  </si>
  <si>
    <t xml:space="preserve"> 9:30</t>
  </si>
  <si>
    <t xml:space="preserve"> 9:31</t>
  </si>
  <si>
    <t xml:space="preserve"> 9:32</t>
  </si>
  <si>
    <t xml:space="preserve"> 9:33</t>
  </si>
  <si>
    <t xml:space="preserve"> 9:34</t>
  </si>
  <si>
    <t xml:space="preserve"> 9:35</t>
  </si>
  <si>
    <t xml:space="preserve"> 9:36</t>
  </si>
  <si>
    <t xml:space="preserve"> 9:37</t>
  </si>
  <si>
    <t xml:space="preserve"> 9:38</t>
  </si>
  <si>
    <t xml:space="preserve"> 9:39</t>
  </si>
  <si>
    <t xml:space="preserve"> 9:40</t>
  </si>
  <si>
    <t xml:space="preserve"> 9:41</t>
  </si>
  <si>
    <t xml:space="preserve"> 9:42</t>
  </si>
  <si>
    <t xml:space="preserve"> 9:43</t>
  </si>
  <si>
    <t xml:space="preserve"> 9:44</t>
  </si>
  <si>
    <t xml:space="preserve"> 9:45</t>
  </si>
  <si>
    <t xml:space="preserve"> 9:46</t>
  </si>
  <si>
    <t xml:space="preserve"> 9:47</t>
  </si>
  <si>
    <t xml:space="preserve"> 9:48</t>
  </si>
  <si>
    <t xml:space="preserve"> 9:49</t>
  </si>
  <si>
    <t xml:space="preserve"> 9:50</t>
  </si>
  <si>
    <t xml:space="preserve"> 9:51</t>
  </si>
  <si>
    <t xml:space="preserve"> 9:52</t>
  </si>
  <si>
    <t xml:space="preserve"> 9:53</t>
  </si>
  <si>
    <t xml:space="preserve"> 9:54</t>
  </si>
  <si>
    <t xml:space="preserve"> 9:55</t>
  </si>
  <si>
    <t xml:space="preserve"> 9:56</t>
  </si>
  <si>
    <t xml:space="preserve"> 9:57</t>
  </si>
  <si>
    <t xml:space="preserve"> 9:58</t>
  </si>
  <si>
    <t xml:space="preserve"> 9:59</t>
  </si>
  <si>
    <t>10:00</t>
  </si>
  <si>
    <t>10:01</t>
  </si>
  <si>
    <t>10:02</t>
  </si>
  <si>
    <t>10:03</t>
  </si>
  <si>
    <t>10:04</t>
  </si>
  <si>
    <t>10:05</t>
  </si>
  <si>
    <t>10:06</t>
  </si>
  <si>
    <t>10:07</t>
  </si>
  <si>
    <t>10:08</t>
  </si>
  <si>
    <t>10:09</t>
  </si>
  <si>
    <t>10:10</t>
  </si>
  <si>
    <t>10:11</t>
  </si>
  <si>
    <t>10:12</t>
  </si>
  <si>
    <t>10:13</t>
  </si>
  <si>
    <t>10:14</t>
  </si>
  <si>
    <t>10:15</t>
  </si>
  <si>
    <t>10:16</t>
  </si>
  <si>
    <t>10:17</t>
  </si>
  <si>
    <t>10:18</t>
  </si>
  <si>
    <t>10:19</t>
  </si>
  <si>
    <t>10:20</t>
  </si>
  <si>
    <t>10:21</t>
  </si>
  <si>
    <t>10:22</t>
  </si>
  <si>
    <t>10:23</t>
  </si>
  <si>
    <t>10:24</t>
  </si>
  <si>
    <t>10:25</t>
  </si>
  <si>
    <t>10:26</t>
  </si>
  <si>
    <t>10:27</t>
  </si>
  <si>
    <t>10:28</t>
  </si>
  <si>
    <t>10:29</t>
  </si>
  <si>
    <t>10:30</t>
  </si>
  <si>
    <t>10:31</t>
  </si>
  <si>
    <t>10:32</t>
  </si>
  <si>
    <t>10:33</t>
  </si>
  <si>
    <t>10:34</t>
  </si>
  <si>
    <t>10:35</t>
  </si>
  <si>
    <t>10:36</t>
  </si>
  <si>
    <t xml:space="preserve">000 </t>
  </si>
  <si>
    <t>Henri Ääremaa</t>
  </si>
  <si>
    <t>Stardiprotokoll</t>
  </si>
  <si>
    <t>Kristian Hallikmägi</t>
  </si>
  <si>
    <t>2ST</t>
  </si>
  <si>
    <t>2VE</t>
  </si>
  <si>
    <t>2SE</t>
  </si>
  <si>
    <t>2VT</t>
  </si>
  <si>
    <t>Ken Liivrand</t>
  </si>
  <si>
    <t>NR</t>
  </si>
  <si>
    <t>EE Champ 1</t>
  </si>
  <si>
    <t>In rally</t>
  </si>
  <si>
    <t>Name</t>
  </si>
  <si>
    <t>2WD-SE</t>
  </si>
  <si>
    <t>2WD-ST</t>
  </si>
  <si>
    <t>2WD-VE</t>
  </si>
  <si>
    <t>2WD-VT</t>
  </si>
  <si>
    <t>Naised</t>
  </si>
  <si>
    <t>Muud karistused / Other penalties</t>
  </si>
  <si>
    <t>AKP karistused / TC Penalties</t>
  </si>
  <si>
    <t>Võistleja number</t>
  </si>
  <si>
    <t>Katse</t>
  </si>
  <si>
    <t>Põhjus</t>
  </si>
  <si>
    <t>Võsitleja nimi</t>
  </si>
  <si>
    <t>Section Penalty in seconds</t>
  </si>
  <si>
    <t>4WD</t>
  </si>
  <si>
    <t>J18</t>
  </si>
  <si>
    <t>2WN</t>
  </si>
  <si>
    <t>SU</t>
  </si>
  <si>
    <t>J16</t>
  </si>
  <si>
    <t>Osa2 karistus</t>
  </si>
  <si>
    <t>Osa3 karistus</t>
  </si>
  <si>
    <t>Osa4 karistus</t>
  </si>
  <si>
    <t>Osa1 karistus</t>
  </si>
  <si>
    <t>Osa5 karistus</t>
  </si>
  <si>
    <t>Results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</si>
  <si>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</si>
  <si>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</si>
  <si>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</si>
  <si>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</si>
  <si>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</si>
  <si>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</si>
  <si>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</si>
  <si>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</si>
  <si>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TLK Racing</t>
  </si>
  <si>
    <t>Kenneth Rauk</t>
  </si>
  <si>
    <t>Martin Rauk</t>
  </si>
  <si>
    <t>Frederik Annus</t>
  </si>
  <si>
    <t>Peugeot 206</t>
  </si>
  <si>
    <t>Mairo Tiks</t>
  </si>
  <si>
    <t>Alo Lond</t>
  </si>
  <si>
    <t>Janek Vallask</t>
  </si>
  <si>
    <t>Karl Luhaäär</t>
  </si>
  <si>
    <t>Riivo Mesila</t>
  </si>
  <si>
    <t>WKND Racing</t>
  </si>
  <si>
    <t>Anthony Fatkin</t>
  </si>
  <si>
    <t>Asko Mäeots</t>
  </si>
  <si>
    <t>Andre Juhe</t>
  </si>
  <si>
    <t>Veiko Kimber</t>
  </si>
  <si>
    <t>Libatse Romuracing</t>
  </si>
  <si>
    <t>Hannes Männamets</t>
  </si>
  <si>
    <t>Kristo Tülle</t>
  </si>
  <si>
    <t>Silver Vahstein</t>
  </si>
  <si>
    <t>Hannes Iir</t>
  </si>
  <si>
    <t>Tigugrupp</t>
  </si>
  <si>
    <t>Hardi Link</t>
  </si>
  <si>
    <t>Heikko Tiits</t>
  </si>
  <si>
    <t>Karl-Erik Rajasalu</t>
  </si>
  <si>
    <t>Karl-Erik Hermann</t>
  </si>
  <si>
    <t>Fred Saar</t>
  </si>
  <si>
    <t>Reimo Meitsar</t>
  </si>
  <si>
    <t>Sander Rohelpuu</t>
  </si>
  <si>
    <t>Maigro Rehberg</t>
  </si>
  <si>
    <t>Marten Madison</t>
  </si>
  <si>
    <t>Mattias Kõrge</t>
  </si>
  <si>
    <t>Meelis Hõim</t>
  </si>
  <si>
    <t>Kermo Vahejõe</t>
  </si>
  <si>
    <t>Hõbemägi Motorsport</t>
  </si>
  <si>
    <t>No.</t>
  </si>
  <si>
    <t>Driver / co-driver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</si>
  <si>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</si>
  <si>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</si>
  <si>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</si>
  <si>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</si>
  <si>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</si>
  <si>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</si>
  <si>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</si>
  <si>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Result /</t>
  </si>
  <si>
    <t>Diff leader</t>
  </si>
  <si>
    <t>abs/cl</t>
  </si>
  <si>
    <t>Parimad ajad,kesk.kiirused / Best times,avg.speed</t>
  </si>
  <si>
    <t>Special stages</t>
  </si>
  <si>
    <t>86</t>
  </si>
  <si>
    <t>Group / Class</t>
  </si>
  <si>
    <t>Participants</t>
  </si>
  <si>
    <t>Total</t>
  </si>
  <si>
    <t>Rainer Raun</t>
  </si>
  <si>
    <t>Romet Reimal</t>
  </si>
  <si>
    <t>Jüri Jürisaar</t>
  </si>
  <si>
    <t>Madis Laaser</t>
  </si>
  <si>
    <t>Kristjan Radiko</t>
  </si>
  <si>
    <t>Mirek Matikainen</t>
  </si>
  <si>
    <t>Robin Pruul</t>
  </si>
  <si>
    <t>Imre Vanik</t>
  </si>
  <si>
    <t>Merkko Haljasmets</t>
  </si>
  <si>
    <t>Kristjan Hansson</t>
  </si>
  <si>
    <t>Jaak Riisberg</t>
  </si>
  <si>
    <t>Aira Lepp</t>
  </si>
  <si>
    <t>Triinu Tammel</t>
  </si>
  <si>
    <t xml:space="preserve">0 </t>
  </si>
  <si>
    <t xml:space="preserve">00 </t>
  </si>
  <si>
    <t>Drivers</t>
  </si>
  <si>
    <t>Result</t>
  </si>
  <si>
    <t xml:space="preserve">  1.</t>
  </si>
  <si>
    <t>EST</t>
  </si>
  <si>
    <t>Ford Fiesta</t>
  </si>
  <si>
    <t xml:space="preserve">  2.</t>
  </si>
  <si>
    <t>Honda Civic</t>
  </si>
  <si>
    <t xml:space="preserve">  3.</t>
  </si>
  <si>
    <t xml:space="preserve">  4.</t>
  </si>
  <si>
    <t xml:space="preserve">  5.</t>
  </si>
  <si>
    <t xml:space="preserve">  6.</t>
  </si>
  <si>
    <t>Sebastian Kupri</t>
  </si>
  <si>
    <t>Alari Kupri</t>
  </si>
  <si>
    <t>Citroen C2</t>
  </si>
  <si>
    <t xml:space="preserve">  7.</t>
  </si>
  <si>
    <t>Thule Motorsport</t>
  </si>
  <si>
    <t>Mitsubishi Colt</t>
  </si>
  <si>
    <t xml:space="preserve">  8.</t>
  </si>
  <si>
    <t xml:space="preserve">  9.</t>
  </si>
  <si>
    <t xml:space="preserve"> 10.</t>
  </si>
  <si>
    <t>Erkki Ääremaa</t>
  </si>
  <si>
    <t>BMW 318</t>
  </si>
  <si>
    <t xml:space="preserve"> 11.</t>
  </si>
  <si>
    <t>Jaan Pisang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</si>
  <si>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</si>
  <si>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</si>
  <si>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</si>
  <si>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</si>
  <si>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</si>
  <si>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>BMW 316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</si>
  <si>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</si>
  <si>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</si>
  <si>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</si>
  <si>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</si>
  <si>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</si>
  <si>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</si>
  <si>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</si>
  <si>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>HT Motorsport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</si>
  <si>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</si>
  <si>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</si>
  <si>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</si>
  <si>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</si>
  <si>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</si>
  <si>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>Rainer Niinepuu</t>
  </si>
  <si>
    <t>Honda Civic Type-R</t>
  </si>
  <si>
    <t xml:space="preserve"> 29.</t>
  </si>
  <si>
    <t>Subaru Impreza</t>
  </si>
  <si>
    <t xml:space="preserve"> 30.</t>
  </si>
  <si>
    <t>BMW 320I</t>
  </si>
  <si>
    <t xml:space="preserve"> 31.</t>
  </si>
  <si>
    <t>Juuru Tehnikaklubi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</si>
  <si>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</si>
  <si>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</si>
  <si>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</si>
  <si>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</si>
  <si>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</si>
  <si>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</si>
  <si>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</si>
  <si>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</si>
  <si>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>Rein Tikka</t>
  </si>
  <si>
    <t>Audi A3</t>
  </si>
  <si>
    <t xml:space="preserve"> 40.</t>
  </si>
  <si>
    <t xml:space="preserve"> 41.</t>
  </si>
  <si>
    <t xml:space="preserve"> 42.</t>
  </si>
  <si>
    <t>BMW 316I</t>
  </si>
  <si>
    <t xml:space="preserve"> 43.</t>
  </si>
  <si>
    <t xml:space="preserve"> 44.</t>
  </si>
  <si>
    <t>Mitsubishi Lancer</t>
  </si>
  <si>
    <t xml:space="preserve"> 45.</t>
  </si>
  <si>
    <t xml:space="preserve"> 46.</t>
  </si>
  <si>
    <t>Kalmer Kase</t>
  </si>
  <si>
    <t xml:space="preserve"> 47.</t>
  </si>
  <si>
    <t xml:space="preserve"> 48.</t>
  </si>
  <si>
    <t>Märjamaa Rally Team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</si>
  <si>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</si>
  <si>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</si>
  <si>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</si>
  <si>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</si>
  <si>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</si>
  <si>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>Seat Ibiza</t>
  </si>
  <si>
    <t xml:space="preserve"> 54.</t>
  </si>
  <si>
    <t xml:space="preserve"> 55.</t>
  </si>
  <si>
    <t xml:space="preserve"> 56.</t>
  </si>
  <si>
    <t>Nissan Sunny</t>
  </si>
  <si>
    <t xml:space="preserve"> 57.</t>
  </si>
  <si>
    <t xml:space="preserve"> 58.</t>
  </si>
  <si>
    <t xml:space="preserve"> 59.</t>
  </si>
  <si>
    <t>Raido Uesson</t>
  </si>
  <si>
    <t xml:space="preserve"> 60.</t>
  </si>
  <si>
    <t xml:space="preserve"> 61.</t>
  </si>
  <si>
    <t>Volkswagen Golf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</si>
  <si>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</si>
  <si>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</si>
  <si>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</si>
  <si>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</si>
  <si>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</si>
  <si>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>BMW 318TI</t>
  </si>
  <si>
    <t xml:space="preserve"> 67.</t>
  </si>
  <si>
    <t xml:space="preserve"> 68.</t>
  </si>
  <si>
    <t>Jaagup Laaser</t>
  </si>
  <si>
    <t xml:space="preserve"> 69.</t>
  </si>
  <si>
    <t xml:space="preserve"> 70.</t>
  </si>
  <si>
    <t>Ranet Rees</t>
  </si>
  <si>
    <t xml:space="preserve"> 71.</t>
  </si>
  <si>
    <t>BMW 328</t>
  </si>
  <si>
    <t xml:space="preserve"> 72.</t>
  </si>
  <si>
    <t>Taavi Kivi</t>
  </si>
  <si>
    <t xml:space="preserve"> 73.</t>
  </si>
  <si>
    <t>A1M Motorsport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</si>
  <si>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</si>
  <si>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</si>
  <si>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</si>
  <si>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</si>
  <si>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</si>
  <si>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 xml:space="preserve"> 79.</t>
  </si>
  <si>
    <t xml:space="preserve"> 80.</t>
  </si>
  <si>
    <t xml:space="preserve"> 81.</t>
  </si>
  <si>
    <t xml:space="preserve"> 82.</t>
  </si>
  <si>
    <t xml:space="preserve"> 83.</t>
  </si>
  <si>
    <t xml:space="preserve"> 84.</t>
  </si>
  <si>
    <t xml:space="preserve"> 85.</t>
  </si>
  <si>
    <t xml:space="preserve"> 86.</t>
  </si>
  <si>
    <t>BMW 323</t>
  </si>
  <si>
    <t xml:space="preserve"> 87.</t>
  </si>
  <si>
    <t xml:space="preserve"> 88.</t>
  </si>
  <si>
    <t xml:space="preserve"> 89.</t>
  </si>
  <si>
    <t xml:space="preserve"> 90.</t>
  </si>
  <si>
    <t>Karoliina Tammel</t>
  </si>
  <si>
    <t xml:space="preserve"> 91.</t>
  </si>
  <si>
    <t xml:space="preserve"> 92.</t>
  </si>
  <si>
    <t xml:space="preserve"> 93.</t>
  </si>
  <si>
    <t xml:space="preserve"> 94.</t>
  </si>
  <si>
    <t>Vaz 2106</t>
  </si>
  <si>
    <t xml:space="preserve"> 95.</t>
  </si>
  <si>
    <t xml:space="preserve"> 96.</t>
  </si>
  <si>
    <t>BMW 318I</t>
  </si>
  <si>
    <t xml:space="preserve"> 97.</t>
  </si>
  <si>
    <t xml:space="preserve"> 98.</t>
  </si>
  <si>
    <t xml:space="preserve"> 99.</t>
  </si>
  <si>
    <t>Ford Puma</t>
  </si>
  <si>
    <t>100.</t>
  </si>
  <si>
    <t>Vaz 2107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</si>
  <si>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</si>
  <si>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</si>
  <si>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</si>
  <si>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</si>
  <si>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</si>
  <si>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</si>
  <si>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</si>
  <si>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</si>
  <si>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</si>
  <si>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</si>
  <si>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</si>
  <si>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</si>
  <si>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</si>
  <si>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</si>
  <si>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</si>
  <si>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</si>
  <si>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</si>
  <si>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</si>
  <si>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</si>
  <si>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</si>
  <si>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</si>
  <si>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Andres Lulla</t>
  </si>
  <si>
    <t>122.</t>
  </si>
  <si>
    <t>123.</t>
  </si>
  <si>
    <t>124.</t>
  </si>
  <si>
    <t>125.</t>
  </si>
  <si>
    <t>126.</t>
  </si>
  <si>
    <t>127.</t>
  </si>
  <si>
    <t>Romet Liiv</t>
  </si>
  <si>
    <t>Sander Liiv</t>
  </si>
  <si>
    <t>Karla Kirsch</t>
  </si>
  <si>
    <t>Teet Varik</t>
  </si>
  <si>
    <t>Raido Värik</t>
  </si>
  <si>
    <t>Toyota Yaris</t>
  </si>
  <si>
    <t>Kaarel Lonks</t>
  </si>
  <si>
    <t>Sander Lonks</t>
  </si>
  <si>
    <t>Margus Havik</t>
  </si>
  <si>
    <t>Robin Roose</t>
  </si>
  <si>
    <t>Kristjan Koik</t>
  </si>
  <si>
    <t>Martti Raudleht</t>
  </si>
  <si>
    <t>Rasmus Rauk</t>
  </si>
  <si>
    <t>Neeme Koppel</t>
  </si>
  <si>
    <t>Marten Meindorf</t>
  </si>
  <si>
    <t>Sten Kiilberg</t>
  </si>
  <si>
    <t>Kerli Vilu</t>
  </si>
  <si>
    <t>Martaliisa Meindorf</t>
  </si>
  <si>
    <t>Taavo Lauk</t>
  </si>
  <si>
    <t>Lukas Leivat</t>
  </si>
  <si>
    <t>Sebastian Kukk</t>
  </si>
  <si>
    <t>Argo Kukk</t>
  </si>
  <si>
    <t>Henry Tegova</t>
  </si>
  <si>
    <t>Subaru Impreza WRX STI</t>
  </si>
  <si>
    <t>Geilo Valdmann</t>
  </si>
  <si>
    <t>Mart Loitjärv</t>
  </si>
  <si>
    <t>HRK</t>
  </si>
  <si>
    <t>Keith Vähi</t>
  </si>
  <si>
    <t>Hendrik Väli</t>
  </si>
  <si>
    <t>Kauri Tammai</t>
  </si>
  <si>
    <t>Tauri Soome</t>
  </si>
  <si>
    <t>Jaanus Kadak</t>
  </si>
  <si>
    <t>Käru Tehnikaklubi</t>
  </si>
  <si>
    <t>Rainer Umbleja</t>
  </si>
  <si>
    <t>Marko Press</t>
  </si>
  <si>
    <t>Mikk Saaron</t>
  </si>
  <si>
    <t>Mait Saaron</t>
  </si>
  <si>
    <t>Lada 2107</t>
  </si>
  <si>
    <t>Reigo Raadik</t>
  </si>
  <si>
    <t>Merlis Rand</t>
  </si>
  <si>
    <t>Reigo Rannak</t>
  </si>
  <si>
    <t>Ruslan Pleshanov</t>
  </si>
  <si>
    <t>AZLK 2140</t>
  </si>
  <si>
    <t>BMW Compact E36</t>
  </si>
  <si>
    <t>Sulev Pärn</t>
  </si>
  <si>
    <t>Jarmo Lige</t>
  </si>
  <si>
    <t>Sten Kuusik</t>
  </si>
  <si>
    <t>CRC</t>
  </si>
  <si>
    <t>Kauri Pannas</t>
  </si>
  <si>
    <t>Martin Vaga</t>
  </si>
  <si>
    <t>Kristian Teern</t>
  </si>
  <si>
    <t>Mitsubishi Lancer Evo</t>
  </si>
  <si>
    <t>Elvis Leinberg</t>
  </si>
  <si>
    <t>Karl Pärn</t>
  </si>
  <si>
    <t>Renee Laan</t>
  </si>
  <si>
    <t>Marko Meesak</t>
  </si>
  <si>
    <t>BMW Compact</t>
  </si>
  <si>
    <t>Seat Ibiza GTI</t>
  </si>
  <si>
    <t>Tanel Madiste</t>
  </si>
  <si>
    <t>Margus Raudsepp</t>
  </si>
  <si>
    <t>Indrek Raudsepp</t>
  </si>
  <si>
    <t>Gunnar Kuuba</t>
  </si>
  <si>
    <t>Marko Eespakk</t>
  </si>
  <si>
    <t>Helar Arge</t>
  </si>
  <si>
    <t>Kristjan Puusepp</t>
  </si>
  <si>
    <t>TLT</t>
  </si>
  <si>
    <t>Rauno Rappu</t>
  </si>
  <si>
    <t>Ago Eller</t>
  </si>
  <si>
    <t>Viljar Tammai</t>
  </si>
  <si>
    <t>Steven Lätt</t>
  </si>
  <si>
    <t>Kert Sang</t>
  </si>
  <si>
    <t>Toomas Rosar</t>
  </si>
  <si>
    <t>Ranno Saar</t>
  </si>
  <si>
    <t>Hardy Runtel</t>
  </si>
  <si>
    <t>Martin Kutser</t>
  </si>
  <si>
    <t>Kristjan Ojavee</t>
  </si>
  <si>
    <t>Tamult Bioenergy</t>
  </si>
  <si>
    <t>Kevin Kangur</t>
  </si>
  <si>
    <t>Grete Mia Koha</t>
  </si>
  <si>
    <t>Sander Mõik</t>
  </si>
  <si>
    <t>ABS</t>
  </si>
  <si>
    <t>Class</t>
  </si>
  <si>
    <t>Kauri Bõstrov</t>
  </si>
  <si>
    <t>Lauri Hõbelaid</t>
  </si>
  <si>
    <t>Palle Kõlar</t>
  </si>
  <si>
    <t>Toomas Tõnsau</t>
  </si>
  <si>
    <t>Jaanus Bõstrov</t>
  </si>
  <si>
    <t>Priit Nõgu</t>
  </si>
  <si>
    <t>Tauri Nõgu</t>
  </si>
  <si>
    <t>Joonas Kaup</t>
  </si>
  <si>
    <t>Oti Maat</t>
  </si>
  <si>
    <t>Taavi Koha</t>
  </si>
  <si>
    <t>Halinga Rally Team</t>
  </si>
  <si>
    <t>Mihkel Avik</t>
  </si>
  <si>
    <t>Kärolis Kungla</t>
  </si>
  <si>
    <t>Kristjan Tahvinov</t>
  </si>
  <si>
    <t>Martin Juga</t>
  </si>
  <si>
    <t>Rauno Pielberg</t>
  </si>
  <si>
    <t>Raino Friedemann</t>
  </si>
  <si>
    <t>Karl-Aksel Junker</t>
  </si>
  <si>
    <t>Toomas Väljari</t>
  </si>
  <si>
    <t>Imre Randmäe</t>
  </si>
  <si>
    <t>Daihatsu MS</t>
  </si>
  <si>
    <t>Daihatsu YRV</t>
  </si>
  <si>
    <t>Urmas Mets</t>
  </si>
  <si>
    <t>Kairi Abiline</t>
  </si>
  <si>
    <t>8:43</t>
  </si>
  <si>
    <t>8:37</t>
  </si>
  <si>
    <t>Margo Peetsmann</t>
  </si>
  <si>
    <t>8:40</t>
  </si>
  <si>
    <t>Urmo Aava</t>
  </si>
  <si>
    <t>Veiko Vares</t>
  </si>
  <si>
    <t>Allan Liister</t>
  </si>
  <si>
    <t>Taavi Udevald</t>
  </si>
  <si>
    <t>Kaarel Mikk</t>
  </si>
  <si>
    <t>Maarika Pihlamäe</t>
  </si>
  <si>
    <t>Ats Nõlvak</t>
  </si>
  <si>
    <t>Mattias Kōrge</t>
  </si>
  <si>
    <t>Timmu Kōrge</t>
  </si>
  <si>
    <t>Sander Mōik</t>
  </si>
  <si>
    <t>Raigo Reimal</t>
  </si>
  <si>
    <t>Mattias Tōnts</t>
  </si>
  <si>
    <t>Kauri Bōstrov</t>
  </si>
  <si>
    <t>Jaanus Bōstrov</t>
  </si>
  <si>
    <t>Kermo Vahejōe</t>
  </si>
  <si>
    <t>Palle Kōlar</t>
  </si>
  <si>
    <t>Ats Nōlvak</t>
  </si>
  <si>
    <t>Tauri Nōgu</t>
  </si>
  <si>
    <t>Priit Nōgu</t>
  </si>
  <si>
    <t>Kristjan Karlep</t>
  </si>
  <si>
    <t>Meelis Hōim</t>
  </si>
  <si>
    <t>Janis Kajo</t>
  </si>
  <si>
    <t>Lauri Hōbelaid</t>
  </si>
  <si>
    <t>Toomas Tōnsau</t>
  </si>
  <si>
    <t>Tōnu Nōmmik</t>
  </si>
  <si>
    <t>Lembit Nōlvak</t>
  </si>
  <si>
    <t>Nils-Hendrik Nōlvak</t>
  </si>
  <si>
    <t xml:space="preserve">  1/1</t>
  </si>
  <si>
    <t>Eespakk/Pielberg</t>
  </si>
  <si>
    <t xml:space="preserve"> 6.09,9</t>
  </si>
  <si>
    <t xml:space="preserve"> 5.13,1</t>
  </si>
  <si>
    <t xml:space="preserve">   2/2</t>
  </si>
  <si>
    <t xml:space="preserve">   1/1</t>
  </si>
  <si>
    <t>+ 0.00,0</t>
  </si>
  <si>
    <t xml:space="preserve">  2/2</t>
  </si>
  <si>
    <t>Pruul/Tikka</t>
  </si>
  <si>
    <t xml:space="preserve"> 6.13,1</t>
  </si>
  <si>
    <t xml:space="preserve"> 5.17,3</t>
  </si>
  <si>
    <t xml:space="preserve">   3/3</t>
  </si>
  <si>
    <t xml:space="preserve">  3/3</t>
  </si>
  <si>
    <t>Kaunis/Kaunis</t>
  </si>
  <si>
    <t xml:space="preserve"> 6.06,4</t>
  </si>
  <si>
    <t xml:space="preserve"> 5.24,8</t>
  </si>
  <si>
    <t xml:space="preserve">   4/4</t>
  </si>
  <si>
    <t xml:space="preserve">  4/4</t>
  </si>
  <si>
    <t>Kutser/Ojavee</t>
  </si>
  <si>
    <t xml:space="preserve"> 6.24,1</t>
  </si>
  <si>
    <t xml:space="preserve"> 5.15,4</t>
  </si>
  <si>
    <t xml:space="preserve">   7/7</t>
  </si>
  <si>
    <t xml:space="preserve">  5/5</t>
  </si>
  <si>
    <t>Haljasmets/Kook</t>
  </si>
  <si>
    <t xml:space="preserve"> 6.20,6</t>
  </si>
  <si>
    <t xml:space="preserve"> 5.29,0</t>
  </si>
  <si>
    <t xml:space="preserve">   5/5</t>
  </si>
  <si>
    <t xml:space="preserve">   6/6</t>
  </si>
  <si>
    <t xml:space="preserve">  6/6</t>
  </si>
  <si>
    <t>Vaga/Teern</t>
  </si>
  <si>
    <t xml:space="preserve"> 6.24,3</t>
  </si>
  <si>
    <t xml:space="preserve"> 5.28,8</t>
  </si>
  <si>
    <t xml:space="preserve">   8/8</t>
  </si>
  <si>
    <t xml:space="preserve">  7/7</t>
  </si>
  <si>
    <t>Sangernebo/Kers</t>
  </si>
  <si>
    <t xml:space="preserve"> 6.20,9</t>
  </si>
  <si>
    <t xml:space="preserve"> 5.41,3</t>
  </si>
  <si>
    <t>Leinberg/Aasma</t>
  </si>
  <si>
    <t xml:space="preserve"> 6.29,9</t>
  </si>
  <si>
    <t xml:space="preserve"> 5.33,8</t>
  </si>
  <si>
    <t xml:space="preserve">  11/1</t>
  </si>
  <si>
    <t>Matikainen/Vähi</t>
  </si>
  <si>
    <t xml:space="preserve"> 6.32,8</t>
  </si>
  <si>
    <t xml:space="preserve"> 5.39,8</t>
  </si>
  <si>
    <t xml:space="preserve">  14/11</t>
  </si>
  <si>
    <t xml:space="preserve"> 10/1</t>
  </si>
  <si>
    <t>Simson/Simson</t>
  </si>
  <si>
    <t xml:space="preserve"> 6.33,5</t>
  </si>
  <si>
    <t xml:space="preserve"> 5.42,3</t>
  </si>
  <si>
    <t xml:space="preserve">  15/2</t>
  </si>
  <si>
    <t xml:space="preserve"> 11/2</t>
  </si>
  <si>
    <t>Radiko/Niinepuu</t>
  </si>
  <si>
    <t xml:space="preserve"> 6.38,3</t>
  </si>
  <si>
    <t xml:space="preserve"> 5.40,2</t>
  </si>
  <si>
    <t xml:space="preserve">  10/1</t>
  </si>
  <si>
    <t>Vahejōe/Madison</t>
  </si>
  <si>
    <t xml:space="preserve"> 6.26,9</t>
  </si>
  <si>
    <t xml:space="preserve"> 5.53,9</t>
  </si>
  <si>
    <t xml:space="preserve">   9/9</t>
  </si>
  <si>
    <t xml:space="preserve"> 13/1</t>
  </si>
  <si>
    <t>Ruddi/Valdmann</t>
  </si>
  <si>
    <t xml:space="preserve"> 6.44,1</t>
  </si>
  <si>
    <t xml:space="preserve"> 5.38,7</t>
  </si>
  <si>
    <t xml:space="preserve">  21/1</t>
  </si>
  <si>
    <t xml:space="preserve">   8/1</t>
  </si>
  <si>
    <t>Leivat/Pannas</t>
  </si>
  <si>
    <t xml:space="preserve"> 6.38,1</t>
  </si>
  <si>
    <t xml:space="preserve"> 5.46,4</t>
  </si>
  <si>
    <t xml:space="preserve">  13/1</t>
  </si>
  <si>
    <t xml:space="preserve"> 15/3</t>
  </si>
  <si>
    <t>Kōlar/Liister</t>
  </si>
  <si>
    <t xml:space="preserve"> 5.49,8</t>
  </si>
  <si>
    <t>Matikainen/Lauk</t>
  </si>
  <si>
    <t xml:space="preserve"> 6.39,3</t>
  </si>
  <si>
    <t xml:space="preserve"> 5.52,2</t>
  </si>
  <si>
    <t xml:space="preserve">  16/2</t>
  </si>
  <si>
    <t>Männamets/Tülle</t>
  </si>
  <si>
    <t xml:space="preserve"> 6.29,1</t>
  </si>
  <si>
    <t xml:space="preserve"> 6.04,6</t>
  </si>
  <si>
    <t xml:space="preserve">  24/4</t>
  </si>
  <si>
    <t>Hansson/Kase</t>
  </si>
  <si>
    <t xml:space="preserve"> 6.32,2</t>
  </si>
  <si>
    <t xml:space="preserve"> 6.04,3</t>
  </si>
  <si>
    <t>Vilu/Juhe</t>
  </si>
  <si>
    <t xml:space="preserve"> 6.43,7</t>
  </si>
  <si>
    <t xml:space="preserve"> 5.58,9</t>
  </si>
  <si>
    <t xml:space="preserve">  21/3</t>
  </si>
  <si>
    <t>Kaasik/Mägi</t>
  </si>
  <si>
    <t xml:space="preserve"> 6.13,9</t>
  </si>
  <si>
    <t xml:space="preserve"> 5.50,5</t>
  </si>
  <si>
    <t xml:space="preserve"> 0.40</t>
  </si>
  <si>
    <t xml:space="preserve"> 21/2</t>
  </si>
  <si>
    <t>Saar/Runtel</t>
  </si>
  <si>
    <t xml:space="preserve"> 6.50,4</t>
  </si>
  <si>
    <t xml:space="preserve"> 5.54,6</t>
  </si>
  <si>
    <t xml:space="preserve">  24/2</t>
  </si>
  <si>
    <t>Raun/Mesila</t>
  </si>
  <si>
    <t xml:space="preserve"> 6.54,6</t>
  </si>
  <si>
    <t xml:space="preserve"> 5.52,8</t>
  </si>
  <si>
    <t xml:space="preserve">  28/2</t>
  </si>
  <si>
    <t xml:space="preserve">  17/1</t>
  </si>
  <si>
    <t>Tiks/Lond</t>
  </si>
  <si>
    <t xml:space="preserve"> 6.47,3</t>
  </si>
  <si>
    <t xml:space="preserve"> 6.02,4</t>
  </si>
  <si>
    <t xml:space="preserve">  22/4</t>
  </si>
  <si>
    <t>Kaasik/Pärn</t>
  </si>
  <si>
    <t xml:space="preserve"> 6.51,1</t>
  </si>
  <si>
    <t xml:space="preserve"> 6.06,6</t>
  </si>
  <si>
    <t>Kukk/Kukk</t>
  </si>
  <si>
    <t xml:space="preserve"> 6.51,6</t>
  </si>
  <si>
    <t xml:space="preserve"> 6.09,3</t>
  </si>
  <si>
    <t>Roose/Koik</t>
  </si>
  <si>
    <t xml:space="preserve"> 7.10,7</t>
  </si>
  <si>
    <t xml:space="preserve"> 6.06,0</t>
  </si>
  <si>
    <t xml:space="preserve">  25/5</t>
  </si>
  <si>
    <t>Juhe/Kimber</t>
  </si>
  <si>
    <t xml:space="preserve"> 7.06,2</t>
  </si>
  <si>
    <t xml:space="preserve"> 6.15,4</t>
  </si>
  <si>
    <t xml:space="preserve">  29/3</t>
  </si>
  <si>
    <t xml:space="preserve">  30/3</t>
  </si>
  <si>
    <t>Aava/Aava</t>
  </si>
  <si>
    <t xml:space="preserve"> 7.11,8</t>
  </si>
  <si>
    <t xml:space="preserve"> 6.18,6</t>
  </si>
  <si>
    <t>Bōstrov/Bōstrov</t>
  </si>
  <si>
    <t xml:space="preserve"> 7.26,6</t>
  </si>
  <si>
    <t xml:space="preserve"> 6.11,6</t>
  </si>
  <si>
    <t>Vanik/Ojala</t>
  </si>
  <si>
    <t xml:space="preserve"> 7.29,6</t>
  </si>
  <si>
    <t xml:space="preserve"> 6.09,7</t>
  </si>
  <si>
    <t xml:space="preserve">  38/5</t>
  </si>
  <si>
    <t>Koha/Koha</t>
  </si>
  <si>
    <t xml:space="preserve"> 7.22,1</t>
  </si>
  <si>
    <t xml:space="preserve"> 6.22,5</t>
  </si>
  <si>
    <t>Hallikmägi/Pisang</t>
  </si>
  <si>
    <t xml:space="preserve"> 6.32,6</t>
  </si>
  <si>
    <t xml:space="preserve"> 7.18,8</t>
  </si>
  <si>
    <t xml:space="preserve">  39/4</t>
  </si>
  <si>
    <t>Kokk/Vares</t>
  </si>
  <si>
    <t xml:space="preserve"> 7.30,5</t>
  </si>
  <si>
    <t xml:space="preserve"> 6.18,3</t>
  </si>
  <si>
    <t xml:space="preserve"> 0.10</t>
  </si>
  <si>
    <t xml:space="preserve">  39/16</t>
  </si>
  <si>
    <t xml:space="preserve">  31/8</t>
  </si>
  <si>
    <t>Jürisaar/Tōnts</t>
  </si>
  <si>
    <t xml:space="preserve"> 7.15,4</t>
  </si>
  <si>
    <t xml:space="preserve"> 6.47,5</t>
  </si>
  <si>
    <t>Rauk/Rauk</t>
  </si>
  <si>
    <t xml:space="preserve"> 7.27,1</t>
  </si>
  <si>
    <t xml:space="preserve"> 6.39,1</t>
  </si>
  <si>
    <t>Rauk/Koppel</t>
  </si>
  <si>
    <t xml:space="preserve"> 7.14,5</t>
  </si>
  <si>
    <t xml:space="preserve"> 6.44,3</t>
  </si>
  <si>
    <t>Kupri/Kupri</t>
  </si>
  <si>
    <t xml:space="preserve"> 8.31,7</t>
  </si>
  <si>
    <t>Mōik/Reimal</t>
  </si>
  <si>
    <t xml:space="preserve"> 6.45,5</t>
  </si>
  <si>
    <t xml:space="preserve"> 7.52,9</t>
  </si>
  <si>
    <t xml:space="preserve"> 1.10</t>
  </si>
  <si>
    <t>Kangur/Maat</t>
  </si>
  <si>
    <t>10.24,8</t>
  </si>
  <si>
    <t xml:space="preserve"> 5.54,9</t>
  </si>
  <si>
    <t>Meindorf/Kiilberg</t>
  </si>
  <si>
    <t xml:space="preserve"> 6.52,3</t>
  </si>
  <si>
    <t>10.02,6</t>
  </si>
  <si>
    <t>Müil/Müil</t>
  </si>
  <si>
    <t xml:space="preserve"> 7.15,8</t>
  </si>
  <si>
    <t>11.53,6</t>
  </si>
  <si>
    <t>Tegova/Juga</t>
  </si>
  <si>
    <t>13.18,6</t>
  </si>
  <si>
    <t xml:space="preserve"> 7.06,6</t>
  </si>
  <si>
    <t xml:space="preserve"> 1.00</t>
  </si>
  <si>
    <t>Heinam/Heinam</t>
  </si>
  <si>
    <t>24.53,3</t>
  </si>
  <si>
    <t xml:space="preserve"> 7.26,3</t>
  </si>
  <si>
    <t xml:space="preserve"> 2.20</t>
  </si>
  <si>
    <t>Reinumägi/Reisin</t>
  </si>
  <si>
    <t xml:space="preserve"> 7.32,6</t>
  </si>
  <si>
    <t>31.48,1</t>
  </si>
  <si>
    <t xml:space="preserve"> 3.40</t>
  </si>
  <si>
    <t>Peäske/Heina</t>
  </si>
  <si>
    <t>26.42,1</t>
  </si>
  <si>
    <t>13.23,8</t>
  </si>
  <si>
    <t xml:space="preserve"> 3.00</t>
  </si>
  <si>
    <t xml:space="preserve">  46/5</t>
  </si>
  <si>
    <t>Reimal/Reimal</t>
  </si>
  <si>
    <t>13.17,9</t>
  </si>
  <si>
    <t>TEHNILINE</t>
  </si>
  <si>
    <t>Väljari/Randmäe</t>
  </si>
  <si>
    <t>Raudleht/Annus</t>
  </si>
  <si>
    <t>Meindorf/Vallask</t>
  </si>
  <si>
    <t>Kōrge/Kōrge</t>
  </si>
  <si>
    <t>Järve/Alto</t>
  </si>
  <si>
    <t>Laaser/Laaser</t>
  </si>
  <si>
    <t>Kask/Luhaäär</t>
  </si>
  <si>
    <t>Laan/Meesak</t>
  </si>
  <si>
    <t>Umbleja/Press</t>
  </si>
  <si>
    <t>Burmeister/Nōlvak</t>
  </si>
  <si>
    <t>Nōgu/Nōgu</t>
  </si>
  <si>
    <t>Tammai/Tammai</t>
  </si>
  <si>
    <t>Soome/Karlep</t>
  </si>
  <si>
    <t>Leigri/Kuimets</t>
  </si>
  <si>
    <t>Rand/Avik</t>
  </si>
  <si>
    <t>Lätt/Männiste</t>
  </si>
  <si>
    <t>Liivrand/Fatkin</t>
  </si>
  <si>
    <t>Kadak/Mäeots</t>
  </si>
  <si>
    <t>Hōim/Rehberg</t>
  </si>
  <si>
    <t>Kirsch/Varik</t>
  </si>
  <si>
    <t>Väli/Ojasalu</t>
  </si>
  <si>
    <t>Strelkov/Vene</t>
  </si>
  <si>
    <t>Lipp/Pika</t>
  </si>
  <si>
    <t>Meitsar/Rohelpuu</t>
  </si>
  <si>
    <t>Lige/Kuusik</t>
  </si>
  <si>
    <t>Madiste/Kaup</t>
  </si>
  <si>
    <t>Volkov/Eksin</t>
  </si>
  <si>
    <t>Riisberg/Kivi</t>
  </si>
  <si>
    <t>Raudsepp/Raudsepp</t>
  </si>
  <si>
    <t>Pärn/Pärn</t>
  </si>
  <si>
    <t>Liiv/Liiv</t>
  </si>
  <si>
    <t>Rappu/Eller</t>
  </si>
  <si>
    <t>Raadik/Rannak</t>
  </si>
  <si>
    <t>Saaron/Saaron</t>
  </si>
  <si>
    <t>Kärp/Kraav</t>
  </si>
  <si>
    <t>Rees/Kajo</t>
  </si>
  <si>
    <t>Mets/Abiline</t>
  </si>
  <si>
    <t>Arge/Vassiljev</t>
  </si>
  <si>
    <t>Hōbelaid/Lulla</t>
  </si>
  <si>
    <t>Mihkels/Aal</t>
  </si>
  <si>
    <t>Sang/Rosar</t>
  </si>
  <si>
    <t>Lillepuu/Udevald</t>
  </si>
  <si>
    <t>Ääremaa/Ääremaa</t>
  </si>
  <si>
    <t>Lepp/Liik</t>
  </si>
  <si>
    <t>Tiits/Rajasalu</t>
  </si>
  <si>
    <t>Vahter/Rao</t>
  </si>
  <si>
    <t>Link/Friedemann</t>
  </si>
  <si>
    <t>Suviste/Piir</t>
  </si>
  <si>
    <t>Vahstein/Iir</t>
  </si>
  <si>
    <t>Värik/Havik</t>
  </si>
  <si>
    <t>Tōnsau/Uesson</t>
  </si>
  <si>
    <t>Pleshanov/Mitassova</t>
  </si>
  <si>
    <t>Kungla/Tahvinov</t>
  </si>
  <si>
    <t>Tammel/Tammel</t>
  </si>
  <si>
    <t>Puusepp/Schüts</t>
  </si>
  <si>
    <t>Treiel/Simmermann</t>
  </si>
  <si>
    <t>Ploom/Junker</t>
  </si>
  <si>
    <t>Mürkhain/Mürkhain</t>
  </si>
  <si>
    <t>Topasia/Loitjärv</t>
  </si>
  <si>
    <t>Juss/Guljajev</t>
  </si>
  <si>
    <t>Hermann/Saar</t>
  </si>
  <si>
    <t>Kask/Kask</t>
  </si>
  <si>
    <t>Lonks/Lonks</t>
  </si>
  <si>
    <t>Reiman/Hōrak</t>
  </si>
  <si>
    <t>Laupa/Laupa</t>
  </si>
  <si>
    <t>Udu/Varblas</t>
  </si>
  <si>
    <t>Komp/Taar</t>
  </si>
  <si>
    <t>Kurba/Mikk</t>
  </si>
  <si>
    <t>Bluum/Bluum</t>
  </si>
  <si>
    <t>Tamm/Vainola</t>
  </si>
  <si>
    <t>Orgus/Pihlamäe</t>
  </si>
  <si>
    <t>Kabral/Kabral</t>
  </si>
  <si>
    <t>Ennomäe/Bammer</t>
  </si>
  <si>
    <t>Kark/Vespere</t>
  </si>
  <si>
    <t>Lee/Nōmmik</t>
  </si>
  <si>
    <t>Lipp/Buntsel</t>
  </si>
  <si>
    <t>Kleitsman/Kapstas</t>
  </si>
  <si>
    <t>Peetson/Ploomipuu</t>
  </si>
  <si>
    <t>Kuuba/Kuuba</t>
  </si>
  <si>
    <t>Puu/Peetsmann</t>
  </si>
  <si>
    <t>Nōlvak/Nōlvak</t>
  </si>
  <si>
    <t xml:space="preserve">  1</t>
  </si>
  <si>
    <t>AKP2</t>
  </si>
  <si>
    <t>15 min. hiljem</t>
  </si>
  <si>
    <t xml:space="preserve"> 2.30</t>
  </si>
  <si>
    <t>AKP3</t>
  </si>
  <si>
    <t>3 min. hiljem</t>
  </si>
  <si>
    <t xml:space="preserve"> 0.30</t>
  </si>
  <si>
    <t xml:space="preserve">  2</t>
  </si>
  <si>
    <t>14 min. hiljem</t>
  </si>
  <si>
    <t xml:space="preserve">  5</t>
  </si>
  <si>
    <t>22 min. hiljem</t>
  </si>
  <si>
    <t xml:space="preserve">  8</t>
  </si>
  <si>
    <t>1 min. hiljem</t>
  </si>
  <si>
    <t xml:space="preserve"> 17</t>
  </si>
  <si>
    <t>6 min. hiljem</t>
  </si>
  <si>
    <t xml:space="preserve"> 19</t>
  </si>
  <si>
    <t>AKP3A</t>
  </si>
  <si>
    <t xml:space="preserve"> 20</t>
  </si>
  <si>
    <t>2 min. varem</t>
  </si>
  <si>
    <t xml:space="preserve"> 21</t>
  </si>
  <si>
    <t>7 min. hiljem</t>
  </si>
  <si>
    <t xml:space="preserve"> 33</t>
  </si>
  <si>
    <t>4 min. hiljem</t>
  </si>
  <si>
    <t>7</t>
  </si>
  <si>
    <t>AKP0</t>
  </si>
  <si>
    <t>0.10</t>
  </si>
  <si>
    <t xml:space="preserve"> 6.26,7</t>
  </si>
  <si>
    <t xml:space="preserve"> 5.20,6</t>
  </si>
  <si>
    <t xml:space="preserve">   7/6</t>
  </si>
  <si>
    <t xml:space="preserve">   6/5</t>
  </si>
  <si>
    <t xml:space="preserve">  18/2</t>
  </si>
  <si>
    <t xml:space="preserve">  13/2</t>
  </si>
  <si>
    <t xml:space="preserve"> 6.35,9</t>
  </si>
  <si>
    <t xml:space="preserve"> 5.42,8</t>
  </si>
  <si>
    <t xml:space="preserve">  19/1</t>
  </si>
  <si>
    <t xml:space="preserve">  14/1</t>
  </si>
  <si>
    <t xml:space="preserve">  10/9</t>
  </si>
  <si>
    <t xml:space="preserve"> 6.27,1</t>
  </si>
  <si>
    <t xml:space="preserve"> 5.57,0</t>
  </si>
  <si>
    <t xml:space="preserve">  11/2</t>
  </si>
  <si>
    <t xml:space="preserve">  28/4</t>
  </si>
  <si>
    <t xml:space="preserve">  15/1</t>
  </si>
  <si>
    <t xml:space="preserve"> 6.37,4</t>
  </si>
  <si>
    <t xml:space="preserve"> 5.49,5</t>
  </si>
  <si>
    <t xml:space="preserve">  17/4</t>
  </si>
  <si>
    <t xml:space="preserve">  18/5</t>
  </si>
  <si>
    <t xml:space="preserve"> 6.38,5</t>
  </si>
  <si>
    <t xml:space="preserve"> 5.54,8</t>
  </si>
  <si>
    <t xml:space="preserve">  25/4</t>
  </si>
  <si>
    <t xml:space="preserve">  24/3</t>
  </si>
  <si>
    <t xml:space="preserve">  36/6</t>
  </si>
  <si>
    <t xml:space="preserve"> 6.42,1</t>
  </si>
  <si>
    <t xml:space="preserve"> 5.55,9</t>
  </si>
  <si>
    <t xml:space="preserve">  26/1</t>
  </si>
  <si>
    <t xml:space="preserve"> 25/2</t>
  </si>
  <si>
    <t xml:space="preserve"> 6.42,9</t>
  </si>
  <si>
    <t xml:space="preserve"> 5.58,6</t>
  </si>
  <si>
    <t xml:space="preserve">  34/3</t>
  </si>
  <si>
    <t xml:space="preserve">  23/2</t>
  </si>
  <si>
    <t xml:space="preserve"> 6.38,4</t>
  </si>
  <si>
    <t xml:space="preserve"> 5.48,0</t>
  </si>
  <si>
    <t xml:space="preserve"> 0.20</t>
  </si>
  <si>
    <t xml:space="preserve">  33/5</t>
  </si>
  <si>
    <t xml:space="preserve"> 33/4</t>
  </si>
  <si>
    <t xml:space="preserve"> 6.55,9</t>
  </si>
  <si>
    <t xml:space="preserve"> 5.58,7</t>
  </si>
  <si>
    <t xml:space="preserve">  30/4</t>
  </si>
  <si>
    <t xml:space="preserve">  35/6</t>
  </si>
  <si>
    <t xml:space="preserve">  38/6</t>
  </si>
  <si>
    <t xml:space="preserve"> 36/5</t>
  </si>
  <si>
    <t xml:space="preserve"> 7.01,1</t>
  </si>
  <si>
    <t xml:space="preserve"> 6.07,0</t>
  </si>
  <si>
    <t xml:space="preserve">  41/5</t>
  </si>
  <si>
    <t xml:space="preserve">  39/7</t>
  </si>
  <si>
    <t xml:space="preserve"> 7.00,1</t>
  </si>
  <si>
    <t xml:space="preserve"> 6.12,0</t>
  </si>
  <si>
    <t xml:space="preserve"> 7.13,9</t>
  </si>
  <si>
    <t xml:space="preserve"> 5.59,4</t>
  </si>
  <si>
    <t xml:space="preserve">  47/8</t>
  </si>
  <si>
    <t xml:space="preserve">  32/5</t>
  </si>
  <si>
    <t xml:space="preserve"> 39/7</t>
  </si>
  <si>
    <t xml:space="preserve">  37/5</t>
  </si>
  <si>
    <t xml:space="preserve"> 7.07,1</t>
  </si>
  <si>
    <t xml:space="preserve">  43/6</t>
  </si>
  <si>
    <t xml:space="preserve">  43/8</t>
  </si>
  <si>
    <t xml:space="preserve"> 41/8</t>
  </si>
  <si>
    <t xml:space="preserve"> 7.15,5</t>
  </si>
  <si>
    <t xml:space="preserve"> 6.01,6</t>
  </si>
  <si>
    <t xml:space="preserve">  33/6</t>
  </si>
  <si>
    <t xml:space="preserve">  42/3</t>
  </si>
  <si>
    <t xml:space="preserve"> 7.10,3</t>
  </si>
  <si>
    <t xml:space="preserve"> 6.20,0</t>
  </si>
  <si>
    <t xml:space="preserve">  44/7</t>
  </si>
  <si>
    <t xml:space="preserve">  49/9</t>
  </si>
  <si>
    <t xml:space="preserve">  48/9</t>
  </si>
  <si>
    <t xml:space="preserve"> 46/7</t>
  </si>
  <si>
    <t xml:space="preserve">  42/7</t>
  </si>
  <si>
    <t xml:space="preserve">  57/4</t>
  </si>
  <si>
    <t xml:space="preserve"> 7.45,7</t>
  </si>
  <si>
    <t xml:space="preserve"> 6.25,5</t>
  </si>
  <si>
    <t>MOOTOR</t>
  </si>
  <si>
    <t xml:space="preserve">  50/10</t>
  </si>
  <si>
    <t xml:space="preserve">  31/4</t>
  </si>
  <si>
    <t xml:space="preserve">  61/13</t>
  </si>
  <si>
    <t xml:space="preserve"> 6.28,3</t>
  </si>
  <si>
    <t>16.45,8</t>
  </si>
  <si>
    <t xml:space="preserve"> 1.20</t>
  </si>
  <si>
    <t xml:space="preserve">  63/14</t>
  </si>
  <si>
    <t>21.18,1</t>
  </si>
  <si>
    <t xml:space="preserve"> 6.09,4</t>
  </si>
  <si>
    <t xml:space="preserve"> 1.40</t>
  </si>
  <si>
    <t xml:space="preserve"> 7.17,7</t>
  </si>
  <si>
    <t>56.12,2</t>
  </si>
  <si>
    <t xml:space="preserve"> 7.40</t>
  </si>
  <si>
    <t xml:space="preserve"> 10</t>
  </si>
  <si>
    <t>46 min. hiljem</t>
  </si>
  <si>
    <t xml:space="preserve"> 51</t>
  </si>
  <si>
    <t>8 min. hiljem</t>
  </si>
  <si>
    <t xml:space="preserve"> 55</t>
  </si>
  <si>
    <t>10 min. hiljem</t>
  </si>
  <si>
    <t xml:space="preserve"> 67</t>
  </si>
  <si>
    <t>1 min. varem</t>
  </si>
  <si>
    <t xml:space="preserve"> 5.56,5</t>
  </si>
  <si>
    <t xml:space="preserve"> 5.36,1</t>
  </si>
  <si>
    <t xml:space="preserve">  19/12</t>
  </si>
  <si>
    <t xml:space="preserve"> 5.48,6</t>
  </si>
  <si>
    <t xml:space="preserve">  12/1</t>
  </si>
  <si>
    <t xml:space="preserve"> 16/4</t>
  </si>
  <si>
    <t xml:space="preserve"> 5.41,8</t>
  </si>
  <si>
    <t xml:space="preserve">  27/5</t>
  </si>
  <si>
    <t xml:space="preserve"> 18/1</t>
  </si>
  <si>
    <t xml:space="preserve">  35/2</t>
  </si>
  <si>
    <t xml:space="preserve">  34/7</t>
  </si>
  <si>
    <t xml:space="preserve"> 20/1</t>
  </si>
  <si>
    <t xml:space="preserve">  23/1</t>
  </si>
  <si>
    <t xml:space="preserve">  18/1</t>
  </si>
  <si>
    <t xml:space="preserve">  14/2</t>
  </si>
  <si>
    <t xml:space="preserve">  32/1</t>
  </si>
  <si>
    <t xml:space="preserve">  31/1</t>
  </si>
  <si>
    <t xml:space="preserve">  33/1</t>
  </si>
  <si>
    <t xml:space="preserve">  33/4</t>
  </si>
  <si>
    <t xml:space="preserve">  36/2</t>
  </si>
  <si>
    <t xml:space="preserve"> 32/3</t>
  </si>
  <si>
    <t xml:space="preserve">  42/4</t>
  </si>
  <si>
    <t xml:space="preserve">  28/3</t>
  </si>
  <si>
    <t xml:space="preserve"> 6.39,8</t>
  </si>
  <si>
    <t xml:space="preserve"> 6.06,3</t>
  </si>
  <si>
    <t xml:space="preserve">  50/3</t>
  </si>
  <si>
    <t xml:space="preserve"> 34/7</t>
  </si>
  <si>
    <t xml:space="preserve">  19/3</t>
  </si>
  <si>
    <t xml:space="preserve"> 6.52,2</t>
  </si>
  <si>
    <t xml:space="preserve"> 5.56,2</t>
  </si>
  <si>
    <t xml:space="preserve">  49/8</t>
  </si>
  <si>
    <t xml:space="preserve">  32/7</t>
  </si>
  <si>
    <t xml:space="preserve">  41/6</t>
  </si>
  <si>
    <t xml:space="preserve"> 6.02,9</t>
  </si>
  <si>
    <t xml:space="preserve">  44/3</t>
  </si>
  <si>
    <t xml:space="preserve"> 6.46,3</t>
  </si>
  <si>
    <t xml:space="preserve"> 6.07,9</t>
  </si>
  <si>
    <t xml:space="preserve">  39/3</t>
  </si>
  <si>
    <t xml:space="preserve">  53/4</t>
  </si>
  <si>
    <t xml:space="preserve">  53/6</t>
  </si>
  <si>
    <t xml:space="preserve"> 6.46,5</t>
  </si>
  <si>
    <t xml:space="preserve"> 6.11,9</t>
  </si>
  <si>
    <t xml:space="preserve"> 6.54,8</t>
  </si>
  <si>
    <t xml:space="preserve"> 6.04,5</t>
  </si>
  <si>
    <t xml:space="preserve">  52/6</t>
  </si>
  <si>
    <t xml:space="preserve"> 44/6</t>
  </si>
  <si>
    <t xml:space="preserve">  55/7</t>
  </si>
  <si>
    <t xml:space="preserve"> 6.51,4</t>
  </si>
  <si>
    <t xml:space="preserve"> 6.10,2</t>
  </si>
  <si>
    <t>+ 1.38,6</t>
  </si>
  <si>
    <t xml:space="preserve"> 6.50,5</t>
  </si>
  <si>
    <t xml:space="preserve"> 6.11,4</t>
  </si>
  <si>
    <t xml:space="preserve">  43/5</t>
  </si>
  <si>
    <t xml:space="preserve">  57/7</t>
  </si>
  <si>
    <t xml:space="preserve"> 7.06,1</t>
  </si>
  <si>
    <t xml:space="preserve"> 6.05,6</t>
  </si>
  <si>
    <t xml:space="preserve">  56/8</t>
  </si>
  <si>
    <t xml:space="preserve">  63/8</t>
  </si>
  <si>
    <t xml:space="preserve"> 50/9</t>
  </si>
  <si>
    <t xml:space="preserve">  70/12</t>
  </si>
  <si>
    <t xml:space="preserve"> 51/4</t>
  </si>
  <si>
    <t xml:space="preserve"> 7.15,9</t>
  </si>
  <si>
    <t xml:space="preserve"> 5.57,6</t>
  </si>
  <si>
    <t xml:space="preserve">  75/4</t>
  </si>
  <si>
    <t xml:space="preserve">  67/10</t>
  </si>
  <si>
    <t xml:space="preserve">  49/5</t>
  </si>
  <si>
    <t xml:space="preserve">  58/11</t>
  </si>
  <si>
    <t xml:space="preserve">  73/13</t>
  </si>
  <si>
    <t xml:space="preserve"> 7.02,7</t>
  </si>
  <si>
    <t xml:space="preserve"> 6.15,2</t>
  </si>
  <si>
    <t xml:space="preserve">  59/2</t>
  </si>
  <si>
    <t xml:space="preserve">  64/3</t>
  </si>
  <si>
    <t xml:space="preserve">  65/3</t>
  </si>
  <si>
    <t xml:space="preserve"> 6.57,2</t>
  </si>
  <si>
    <t xml:space="preserve"> 6.27,0</t>
  </si>
  <si>
    <t xml:space="preserve"> 6.59,1</t>
  </si>
  <si>
    <t xml:space="preserve"> 6.09,1</t>
  </si>
  <si>
    <t xml:space="preserve">  54/6</t>
  </si>
  <si>
    <t xml:space="preserve"> 7.03,5</t>
  </si>
  <si>
    <t xml:space="preserve"> 6.24,7</t>
  </si>
  <si>
    <t xml:space="preserve"> 60/8</t>
  </si>
  <si>
    <t xml:space="preserve"> 7.01,8</t>
  </si>
  <si>
    <t xml:space="preserve"> 6.27,6</t>
  </si>
  <si>
    <t xml:space="preserve">  76/9</t>
  </si>
  <si>
    <t xml:space="preserve">  68/11</t>
  </si>
  <si>
    <t xml:space="preserve">  61/2</t>
  </si>
  <si>
    <t xml:space="preserve">  82/9</t>
  </si>
  <si>
    <t xml:space="preserve">  57/9</t>
  </si>
  <si>
    <t xml:space="preserve"> 66/9</t>
  </si>
  <si>
    <t xml:space="preserve"> 7.13,3</t>
  </si>
  <si>
    <t xml:space="preserve"> 6.32,5</t>
  </si>
  <si>
    <t xml:space="preserve"> 7.24,1</t>
  </si>
  <si>
    <t xml:space="preserve"> 6.23,5</t>
  </si>
  <si>
    <t xml:space="preserve">  71/15</t>
  </si>
  <si>
    <t xml:space="preserve"> 8.07,6</t>
  </si>
  <si>
    <t xml:space="preserve"> 5.40,4</t>
  </si>
  <si>
    <t xml:space="preserve">  88/8</t>
  </si>
  <si>
    <t xml:space="preserve"> 7.57,9</t>
  </si>
  <si>
    <t xml:space="preserve"> 5.50,8</t>
  </si>
  <si>
    <t xml:space="preserve">  86/15</t>
  </si>
  <si>
    <t xml:space="preserve"> 7.22,9</t>
  </si>
  <si>
    <t xml:space="preserve"> 6.27,4</t>
  </si>
  <si>
    <t xml:space="preserve">  75/5</t>
  </si>
  <si>
    <t xml:space="preserve">  84/4</t>
  </si>
  <si>
    <t xml:space="preserve">  83/18</t>
  </si>
  <si>
    <t xml:space="preserve"> 74/10</t>
  </si>
  <si>
    <t xml:space="preserve">  83/11</t>
  </si>
  <si>
    <t xml:space="preserve">  72/13</t>
  </si>
  <si>
    <t xml:space="preserve">  81/15</t>
  </si>
  <si>
    <t xml:space="preserve"> 8.00,1</t>
  </si>
  <si>
    <t xml:space="preserve"> 6.03,3</t>
  </si>
  <si>
    <t xml:space="preserve">  87/12</t>
  </si>
  <si>
    <t xml:space="preserve">  79/13</t>
  </si>
  <si>
    <t xml:space="preserve">  73/12</t>
  </si>
  <si>
    <t xml:space="preserve">  71/12</t>
  </si>
  <si>
    <t xml:space="preserve">  80/14</t>
  </si>
  <si>
    <t xml:space="preserve">  86/18</t>
  </si>
  <si>
    <t xml:space="preserve"> 81/12</t>
  </si>
  <si>
    <t xml:space="preserve">  90/13</t>
  </si>
  <si>
    <t xml:space="preserve">  87/19</t>
  </si>
  <si>
    <t xml:space="preserve">  74/14</t>
  </si>
  <si>
    <t xml:space="preserve">  88/20</t>
  </si>
  <si>
    <t xml:space="preserve"> 7.03,9</t>
  </si>
  <si>
    <t>13.06,9</t>
  </si>
  <si>
    <t xml:space="preserve">  92/23</t>
  </si>
  <si>
    <t xml:space="preserve">  82/16</t>
  </si>
  <si>
    <t xml:space="preserve">  93/14</t>
  </si>
  <si>
    <t>26.18,5</t>
  </si>
  <si>
    <t xml:space="preserve"> 6.03,5</t>
  </si>
  <si>
    <t xml:space="preserve">  44/8</t>
  </si>
  <si>
    <t xml:space="preserve">  90/5</t>
  </si>
  <si>
    <t xml:space="preserve">  76/15</t>
  </si>
  <si>
    <t xml:space="preserve"> 6.45,8</t>
  </si>
  <si>
    <t>86.22,5</t>
  </si>
  <si>
    <t>13.50</t>
  </si>
  <si>
    <t xml:space="preserve"> 6.39,7</t>
  </si>
  <si>
    <t xml:space="preserve">  30/7</t>
  </si>
  <si>
    <t xml:space="preserve"> 6.08,1</t>
  </si>
  <si>
    <t xml:space="preserve">  61/12</t>
  </si>
  <si>
    <t xml:space="preserve">  64/9</t>
  </si>
  <si>
    <t xml:space="preserve">  66/3</t>
  </si>
  <si>
    <t xml:space="preserve">  77/10</t>
  </si>
  <si>
    <t xml:space="preserve">  69/14</t>
  </si>
  <si>
    <t xml:space="preserve">  68/9</t>
  </si>
  <si>
    <t xml:space="preserve">  78/16</t>
  </si>
  <si>
    <t xml:space="preserve">  71/11</t>
  </si>
  <si>
    <t xml:space="preserve">  82/15</t>
  </si>
  <si>
    <t xml:space="preserve">  80/13</t>
  </si>
  <si>
    <t xml:space="preserve">  83/16</t>
  </si>
  <si>
    <t xml:space="preserve"> 5.59,3</t>
  </si>
  <si>
    <t xml:space="preserve"> 5.07,7</t>
  </si>
  <si>
    <t xml:space="preserve"> 5.54,2</t>
  </si>
  <si>
    <t xml:space="preserve">   9/8</t>
  </si>
  <si>
    <t xml:space="preserve">  12/11</t>
  </si>
  <si>
    <t xml:space="preserve"> 6.16,9</t>
  </si>
  <si>
    <t xml:space="preserve"> 5.25,9</t>
  </si>
  <si>
    <t xml:space="preserve">   5/1</t>
  </si>
  <si>
    <t xml:space="preserve"> 5.41,2</t>
  </si>
  <si>
    <t xml:space="preserve">  18/11</t>
  </si>
  <si>
    <t xml:space="preserve">  13/12</t>
  </si>
  <si>
    <t xml:space="preserve">   8/7</t>
  </si>
  <si>
    <t xml:space="preserve"> 6.22,2</t>
  </si>
  <si>
    <t xml:space="preserve"> 5.37,7</t>
  </si>
  <si>
    <t xml:space="preserve">  10/10</t>
  </si>
  <si>
    <t xml:space="preserve"> 14/2</t>
  </si>
  <si>
    <t xml:space="preserve">  21/4</t>
  </si>
  <si>
    <t xml:space="preserve">  12/3</t>
  </si>
  <si>
    <t xml:space="preserve">  26/17</t>
  </si>
  <si>
    <t xml:space="preserve">  15/10</t>
  </si>
  <si>
    <t xml:space="preserve">  27/4</t>
  </si>
  <si>
    <t xml:space="preserve"> 6.31,2</t>
  </si>
  <si>
    <t xml:space="preserve"> 5.45,5</t>
  </si>
  <si>
    <t xml:space="preserve">  22/1</t>
  </si>
  <si>
    <t xml:space="preserve">  25/3</t>
  </si>
  <si>
    <t xml:space="preserve">  17/2</t>
  </si>
  <si>
    <t xml:space="preserve">  28/6</t>
  </si>
  <si>
    <t xml:space="preserve">  34/8</t>
  </si>
  <si>
    <t>+ 1.11,5</t>
  </si>
  <si>
    <t xml:space="preserve">  29/1</t>
  </si>
  <si>
    <t xml:space="preserve"> 6.35,7</t>
  </si>
  <si>
    <t xml:space="preserve"> 5.43,3</t>
  </si>
  <si>
    <t xml:space="preserve"> 6.36,9</t>
  </si>
  <si>
    <t xml:space="preserve"> 5.42,1</t>
  </si>
  <si>
    <t xml:space="preserve">  31/6</t>
  </si>
  <si>
    <t xml:space="preserve"> 24/4</t>
  </si>
  <si>
    <t xml:space="preserve">  20/5</t>
  </si>
  <si>
    <t xml:space="preserve"> 6.32,7</t>
  </si>
  <si>
    <t xml:space="preserve"> 5.49,2</t>
  </si>
  <si>
    <t xml:space="preserve">  25/16</t>
  </si>
  <si>
    <t xml:space="preserve">  29/13</t>
  </si>
  <si>
    <t xml:space="preserve">  48/5</t>
  </si>
  <si>
    <t xml:space="preserve">  15/13</t>
  </si>
  <si>
    <t xml:space="preserve">  36/15</t>
  </si>
  <si>
    <t xml:space="preserve">  40/2</t>
  </si>
  <si>
    <t xml:space="preserve">  34/2</t>
  </si>
  <si>
    <t xml:space="preserve">  62/10</t>
  </si>
  <si>
    <t xml:space="preserve">  23/15</t>
  </si>
  <si>
    <t xml:space="preserve">  60/17</t>
  </si>
  <si>
    <t xml:space="preserve">  44/1</t>
  </si>
  <si>
    <t xml:space="preserve">  41/2</t>
  </si>
  <si>
    <t xml:space="preserve">  45/4</t>
  </si>
  <si>
    <t xml:space="preserve">  47/3</t>
  </si>
  <si>
    <t xml:space="preserve">  51/3</t>
  </si>
  <si>
    <t xml:space="preserve">  49/3</t>
  </si>
  <si>
    <t xml:space="preserve">  48/3</t>
  </si>
  <si>
    <t xml:space="preserve">  32/14</t>
  </si>
  <si>
    <t xml:space="preserve">  42/2</t>
  </si>
  <si>
    <t xml:space="preserve">  36/10</t>
  </si>
  <si>
    <t xml:space="preserve">  65/2</t>
  </si>
  <si>
    <t xml:space="preserve">  35/1</t>
  </si>
  <si>
    <t xml:space="preserve">  63/12</t>
  </si>
  <si>
    <t xml:space="preserve">  42/9</t>
  </si>
  <si>
    <t xml:space="preserve">  56/4</t>
  </si>
  <si>
    <t xml:space="preserve">  58/4</t>
  </si>
  <si>
    <t xml:space="preserve"> 48/3</t>
  </si>
  <si>
    <t xml:space="preserve">  52/3</t>
  </si>
  <si>
    <t xml:space="preserve">  69/4</t>
  </si>
  <si>
    <t>+ 1.47,6</t>
  </si>
  <si>
    <t xml:space="preserve">  58/7</t>
  </si>
  <si>
    <t xml:space="preserve">  66/6</t>
  </si>
  <si>
    <t xml:space="preserve">  81/20</t>
  </si>
  <si>
    <t xml:space="preserve">  66/7</t>
  </si>
  <si>
    <t xml:space="preserve">  61/6</t>
  </si>
  <si>
    <t xml:space="preserve"> 7.00,5</t>
  </si>
  <si>
    <t xml:space="preserve"> 5.58,8</t>
  </si>
  <si>
    <t xml:space="preserve">  70/7</t>
  </si>
  <si>
    <t xml:space="preserve">  61/8</t>
  </si>
  <si>
    <t xml:space="preserve">  72/7</t>
  </si>
  <si>
    <t xml:space="preserve"> 7.02,0</t>
  </si>
  <si>
    <t xml:space="preserve">  52/8</t>
  </si>
  <si>
    <t xml:space="preserve">  60/5</t>
  </si>
  <si>
    <t xml:space="preserve">  78/18</t>
  </si>
  <si>
    <t xml:space="preserve"> 6.59,5</t>
  </si>
  <si>
    <t xml:space="preserve"> 6.07,6</t>
  </si>
  <si>
    <t xml:space="preserve">  71/8</t>
  </si>
  <si>
    <t xml:space="preserve">  74/13</t>
  </si>
  <si>
    <t xml:space="preserve">  67/16</t>
  </si>
  <si>
    <t xml:space="preserve"> 6.55,2</t>
  </si>
  <si>
    <t xml:space="preserve"> 6.13,0</t>
  </si>
  <si>
    <t xml:space="preserve">  83/21</t>
  </si>
  <si>
    <t xml:space="preserve"> 7.09,0</t>
  </si>
  <si>
    <t xml:space="preserve"> 6.00,8</t>
  </si>
  <si>
    <t xml:space="preserve">  54/12</t>
  </si>
  <si>
    <t xml:space="preserve">  63/15</t>
  </si>
  <si>
    <t xml:space="preserve">  72/9</t>
  </si>
  <si>
    <t xml:space="preserve">  82/10</t>
  </si>
  <si>
    <t xml:space="preserve">  91/20</t>
  </si>
  <si>
    <t xml:space="preserve">  53/11</t>
  </si>
  <si>
    <t xml:space="preserve">  97/4</t>
  </si>
  <si>
    <t xml:space="preserve">  46/2</t>
  </si>
  <si>
    <t xml:space="preserve"> 67/15</t>
  </si>
  <si>
    <t xml:space="preserve"> 7.02,5</t>
  </si>
  <si>
    <t xml:space="preserve">  77/14</t>
  </si>
  <si>
    <t xml:space="preserve">  79/19</t>
  </si>
  <si>
    <t xml:space="preserve">  88/10</t>
  </si>
  <si>
    <t xml:space="preserve">  64/5</t>
  </si>
  <si>
    <t xml:space="preserve">  84/17</t>
  </si>
  <si>
    <t xml:space="preserve">  75/17</t>
  </si>
  <si>
    <t xml:space="preserve">  95/21</t>
  </si>
  <si>
    <t xml:space="preserve">  55/13</t>
  </si>
  <si>
    <t xml:space="preserve">  78/2</t>
  </si>
  <si>
    <t xml:space="preserve">  84/1</t>
  </si>
  <si>
    <t xml:space="preserve">  83/3</t>
  </si>
  <si>
    <t xml:space="preserve">  85/3</t>
  </si>
  <si>
    <t xml:space="preserve">  69/1</t>
  </si>
  <si>
    <t xml:space="preserve"> 7.29,1</t>
  </si>
  <si>
    <t xml:space="preserve"> 5.55,7</t>
  </si>
  <si>
    <t xml:space="preserve"> 106/14</t>
  </si>
  <si>
    <t xml:space="preserve">  40/1</t>
  </si>
  <si>
    <t xml:space="preserve"> 7.08,4</t>
  </si>
  <si>
    <t xml:space="preserve"> 6.17,8</t>
  </si>
  <si>
    <t xml:space="preserve">  85/10</t>
  </si>
  <si>
    <t xml:space="preserve">  86/10</t>
  </si>
  <si>
    <t xml:space="preserve">  70/8</t>
  </si>
  <si>
    <t xml:space="preserve">  93/2</t>
  </si>
  <si>
    <t xml:space="preserve">  75/10</t>
  </si>
  <si>
    <t xml:space="preserve">  97/11</t>
  </si>
  <si>
    <t xml:space="preserve">  89/22</t>
  </si>
  <si>
    <t xml:space="preserve">  89/11</t>
  </si>
  <si>
    <t xml:space="preserve">  88/9</t>
  </si>
  <si>
    <t xml:space="preserve"> 104/4</t>
  </si>
  <si>
    <t xml:space="preserve">  79/2</t>
  </si>
  <si>
    <t xml:space="preserve"> 83/11</t>
  </si>
  <si>
    <t xml:space="preserve"> 107/13</t>
  </si>
  <si>
    <t xml:space="preserve">  74/11</t>
  </si>
  <si>
    <t xml:space="preserve"> 7.34,5</t>
  </si>
  <si>
    <t xml:space="preserve"> 6.11,1</t>
  </si>
  <si>
    <t xml:space="preserve"> 112/7</t>
  </si>
  <si>
    <t xml:space="preserve">  77/5</t>
  </si>
  <si>
    <t xml:space="preserve">  90/12</t>
  </si>
  <si>
    <t xml:space="preserve"> 101/12</t>
  </si>
  <si>
    <t xml:space="preserve"> 6.31,7</t>
  </si>
  <si>
    <t xml:space="preserve"> 100/7</t>
  </si>
  <si>
    <t xml:space="preserve"> 102/22</t>
  </si>
  <si>
    <t xml:space="preserve"> 117/12</t>
  </si>
  <si>
    <t xml:space="preserve"> 7.15,3</t>
  </si>
  <si>
    <t xml:space="preserve"> 6.33,2</t>
  </si>
  <si>
    <t xml:space="preserve">  93/11</t>
  </si>
  <si>
    <t xml:space="preserve"> 102/11</t>
  </si>
  <si>
    <t xml:space="preserve"> 115/25</t>
  </si>
  <si>
    <t xml:space="preserve"> 101/6</t>
  </si>
  <si>
    <t xml:space="preserve">  24/1</t>
  </si>
  <si>
    <t xml:space="preserve"> 110/4</t>
  </si>
  <si>
    <t xml:space="preserve"> 100/16</t>
  </si>
  <si>
    <t xml:space="preserve">  91/11</t>
  </si>
  <si>
    <t xml:space="preserve"> 7.25,3</t>
  </si>
  <si>
    <t xml:space="preserve"> 103/13</t>
  </si>
  <si>
    <t xml:space="preserve"> 102/13</t>
  </si>
  <si>
    <t xml:space="preserve"> 109/18</t>
  </si>
  <si>
    <t xml:space="preserve">  87/8</t>
  </si>
  <si>
    <t xml:space="preserve"> 7.31,1</t>
  </si>
  <si>
    <t xml:space="preserve"> 6.31,3</t>
  </si>
  <si>
    <t xml:space="preserve"> 110/24</t>
  </si>
  <si>
    <t xml:space="preserve">  99/25</t>
  </si>
  <si>
    <t xml:space="preserve">  94/13</t>
  </si>
  <si>
    <t xml:space="preserve"> 106/15</t>
  </si>
  <si>
    <t xml:space="preserve"> 116/15</t>
  </si>
  <si>
    <t xml:space="preserve">  58/5</t>
  </si>
  <si>
    <t xml:space="preserve"> 105/17</t>
  </si>
  <si>
    <t xml:space="preserve"> 104/13</t>
  </si>
  <si>
    <t xml:space="preserve"> 113/20</t>
  </si>
  <si>
    <t xml:space="preserve">  94/12</t>
  </si>
  <si>
    <t xml:space="preserve">  92/12</t>
  </si>
  <si>
    <t xml:space="preserve"> 105/14</t>
  </si>
  <si>
    <t xml:space="preserve"> 8.49,5</t>
  </si>
  <si>
    <t xml:space="preserve"> 5.58,0</t>
  </si>
  <si>
    <t xml:space="preserve"> 119/26</t>
  </si>
  <si>
    <t xml:space="preserve"> 7.49,9</t>
  </si>
  <si>
    <t xml:space="preserve"> 7.01,4</t>
  </si>
  <si>
    <t xml:space="preserve"> 114/8</t>
  </si>
  <si>
    <t xml:space="preserve"> 108/8</t>
  </si>
  <si>
    <t xml:space="preserve"> 118/21</t>
  </si>
  <si>
    <t xml:space="preserve">  90/10</t>
  </si>
  <si>
    <t xml:space="preserve"> 6.43,2</t>
  </si>
  <si>
    <t xml:space="preserve"> 9.02,1</t>
  </si>
  <si>
    <t xml:space="preserve"> 113/14</t>
  </si>
  <si>
    <t xml:space="preserve">  49/4</t>
  </si>
  <si>
    <t xml:space="preserve"> 112/18</t>
  </si>
  <si>
    <t xml:space="preserve"> 5.57,4</t>
  </si>
  <si>
    <t xml:space="preserve">  45/7</t>
  </si>
  <si>
    <t xml:space="preserve"> 120/18</t>
  </si>
  <si>
    <t xml:space="preserve"> 114/19</t>
  </si>
  <si>
    <t>10.41,1</t>
  </si>
  <si>
    <t xml:space="preserve"> 6.49,3</t>
  </si>
  <si>
    <t xml:space="preserve"> 121/13</t>
  </si>
  <si>
    <t xml:space="preserve"> 107/12</t>
  </si>
  <si>
    <t xml:space="preserve">  96/14</t>
  </si>
  <si>
    <t xml:space="preserve"> 115/20</t>
  </si>
  <si>
    <t xml:space="preserve">  80/11</t>
  </si>
  <si>
    <t xml:space="preserve"> 123/23</t>
  </si>
  <si>
    <t xml:space="preserve"> 109/16</t>
  </si>
  <si>
    <t xml:space="preserve">  17/14</t>
  </si>
  <si>
    <t xml:space="preserve"> 118/19</t>
  </si>
  <si>
    <t xml:space="preserve"> 6.36,4</t>
  </si>
  <si>
    <t>19.49,0</t>
  </si>
  <si>
    <t xml:space="preserve">  30/5</t>
  </si>
  <si>
    <t xml:space="preserve"> 119/12</t>
  </si>
  <si>
    <t xml:space="preserve"> 124/19</t>
  </si>
  <si>
    <t xml:space="preserve">  73/18</t>
  </si>
  <si>
    <t xml:space="preserve"> 125/24</t>
  </si>
  <si>
    <t xml:space="preserve"> 111/17</t>
  </si>
  <si>
    <t xml:space="preserve"> 126/27</t>
  </si>
  <si>
    <t xml:space="preserve">  59/14</t>
  </si>
  <si>
    <t xml:space="preserve"> 111/19</t>
  </si>
  <si>
    <t xml:space="preserve"> 120/21</t>
  </si>
  <si>
    <t xml:space="preserve"> 127/5</t>
  </si>
  <si>
    <t xml:space="preserve"> 117/5</t>
  </si>
  <si>
    <t xml:space="preserve">  99/15</t>
  </si>
  <si>
    <t xml:space="preserve"> 121/22</t>
  </si>
  <si>
    <t xml:space="preserve">  51/5</t>
  </si>
  <si>
    <t xml:space="preserve"> 122/23</t>
  </si>
  <si>
    <t xml:space="preserve">  41/7</t>
  </si>
  <si>
    <t xml:space="preserve"> 6.41,5</t>
  </si>
  <si>
    <t xml:space="preserve">  43/11</t>
  </si>
  <si>
    <t xml:space="preserve"> 6.47,4</t>
  </si>
  <si>
    <t xml:space="preserve"> 7.30,2</t>
  </si>
  <si>
    <t>VÄLJASÖIT</t>
  </si>
  <si>
    <t xml:space="preserve"> 108/23</t>
  </si>
  <si>
    <t xml:space="preserve"> 122/22</t>
  </si>
  <si>
    <t xml:space="preserve"> 12</t>
  </si>
  <si>
    <t>83 min. hiljem</t>
  </si>
  <si>
    <t xml:space="preserve"> 62</t>
  </si>
  <si>
    <t xml:space="preserve"> 66</t>
  </si>
  <si>
    <t>18 min. hiljem</t>
  </si>
  <si>
    <t xml:space="preserve"> 94</t>
  </si>
  <si>
    <t>2 min. hiljem</t>
  </si>
  <si>
    <t xml:space="preserve"> 95</t>
  </si>
  <si>
    <t>105</t>
  </si>
  <si>
    <t>Puude</t>
  </si>
  <si>
    <t>SS2</t>
  </si>
  <si>
    <t>LK1</t>
  </si>
  <si>
    <t>Kuksema1</t>
  </si>
  <si>
    <t xml:space="preserve">  48.28 km/h</t>
  </si>
  <si>
    <t xml:space="preserve">  43.71 km/h</t>
  </si>
  <si>
    <t xml:space="preserve">  44.74 km/h</t>
  </si>
  <si>
    <t xml:space="preserve">  42.53 km/h</t>
  </si>
  <si>
    <t xml:space="preserve">  44.22 km/h</t>
  </si>
  <si>
    <t xml:space="preserve">  40.99 km/h</t>
  </si>
  <si>
    <t xml:space="preserve">  43.56 km/h</t>
  </si>
  <si>
    <t xml:space="preserve">  42.95 km/h</t>
  </si>
  <si>
    <t xml:space="preserve">  43.19 km/h</t>
  </si>
  <si>
    <t xml:space="preserve"> 4.75 km</t>
  </si>
  <si>
    <t>129 Kärp/Kraav</t>
  </si>
  <si>
    <t>122 Lee/Nōmmik</t>
  </si>
  <si>
    <t>116 Bluum/Bluum</t>
  </si>
  <si>
    <t xml:space="preserve"> 56 Umbleja/Press</t>
  </si>
  <si>
    <t xml:space="preserve"> 64 Liivrand/Fatkin</t>
  </si>
  <si>
    <t>100 Kungla/Tahvinov</t>
  </si>
  <si>
    <t xml:space="preserve"> 31 Hallikmägi/Pisang</t>
  </si>
  <si>
    <t xml:space="preserve"> 24 Leivat/Pannas</t>
  </si>
  <si>
    <t xml:space="preserve"> 57 Burmeister/Nōlvak</t>
  </si>
  <si>
    <t>LK2</t>
  </si>
  <si>
    <t>Sandiväsitaja1</t>
  </si>
  <si>
    <t xml:space="preserve">  49.61 km/h</t>
  </si>
  <si>
    <t xml:space="preserve">  45.07 km/h</t>
  </si>
  <si>
    <t xml:space="preserve">  45.20 km/h</t>
  </si>
  <si>
    <t xml:space="preserve">  42.91 km/h</t>
  </si>
  <si>
    <t xml:space="preserve">  47.61 km/h</t>
  </si>
  <si>
    <t xml:space="preserve">  40.68 km/h</t>
  </si>
  <si>
    <t xml:space="preserve">  43.27 km/h</t>
  </si>
  <si>
    <t xml:space="preserve">  44.06 km/h</t>
  </si>
  <si>
    <t xml:space="preserve">  44.53 km/h</t>
  </si>
  <si>
    <t xml:space="preserve"> 4.24 km</t>
  </si>
  <si>
    <t>128 Nōlvak/Nōlvak</t>
  </si>
  <si>
    <t xml:space="preserve"> 49 Ruddi/Valdmann</t>
  </si>
  <si>
    <t>113 Udu/Varblas</t>
  </si>
  <si>
    <t>101 Tammel/Tammel</t>
  </si>
  <si>
    <t xml:space="preserve"> 27 Raun/Mesila</t>
  </si>
  <si>
    <t>LK3</t>
  </si>
  <si>
    <t>MihkliPōld1</t>
  </si>
  <si>
    <t xml:space="preserve"> 4.20 km</t>
  </si>
  <si>
    <t>LK4</t>
  </si>
  <si>
    <t>Kuksema2</t>
  </si>
  <si>
    <t>LK5</t>
  </si>
  <si>
    <t>Sandiväsitaja2</t>
  </si>
  <si>
    <t>LK6</t>
  </si>
  <si>
    <t>MihkliPōld2</t>
  </si>
  <si>
    <t>LK7</t>
  </si>
  <si>
    <t>Salutaguse1</t>
  </si>
  <si>
    <t xml:space="preserve"> 4.23 km</t>
  </si>
  <si>
    <t>LK8</t>
  </si>
  <si>
    <t>KallePōld1</t>
  </si>
  <si>
    <t xml:space="preserve"> 4.42 km</t>
  </si>
  <si>
    <t>LK9</t>
  </si>
  <si>
    <t>Vao1</t>
  </si>
  <si>
    <t xml:space="preserve"> 3.62 km</t>
  </si>
  <si>
    <t>LK10</t>
  </si>
  <si>
    <t>Salutaguse2</t>
  </si>
  <si>
    <t>LK11</t>
  </si>
  <si>
    <t>KallePōld2</t>
  </si>
  <si>
    <t>LK12</t>
  </si>
  <si>
    <t>Vao2</t>
  </si>
  <si>
    <t>Total 42.52 km</t>
  </si>
  <si>
    <t xml:space="preserve"> 0.00,0</t>
  </si>
  <si>
    <t xml:space="preserve"> 5.33,9</t>
  </si>
  <si>
    <t xml:space="preserve"> 4.49,1</t>
  </si>
  <si>
    <t xml:space="preserve"> 5.30,4</t>
  </si>
  <si>
    <t xml:space="preserve"> 4.47,6</t>
  </si>
  <si>
    <t xml:space="preserve"> 5.30,9</t>
  </si>
  <si>
    <t xml:space="preserve"> 5.02,7</t>
  </si>
  <si>
    <t xml:space="preserve"> 5.35,1</t>
  </si>
  <si>
    <t xml:space="preserve"> 4.46,0</t>
  </si>
  <si>
    <t xml:space="preserve"> 5.49,9</t>
  </si>
  <si>
    <t xml:space="preserve"> 5.09,6</t>
  </si>
  <si>
    <t xml:space="preserve"> 5.51,6</t>
  </si>
  <si>
    <t xml:space="preserve"> 4.58,0</t>
  </si>
  <si>
    <t xml:space="preserve"> 5.38,4</t>
  </si>
  <si>
    <t xml:space="preserve"> 4.47,3</t>
  </si>
  <si>
    <t xml:space="preserve"> 5.52,6</t>
  </si>
  <si>
    <t xml:space="preserve"> 5.10,5</t>
  </si>
  <si>
    <t xml:space="preserve"> 4.59,9</t>
  </si>
  <si>
    <t xml:space="preserve"> 5.59,5</t>
  </si>
  <si>
    <t xml:space="preserve"> 5.14,8</t>
  </si>
  <si>
    <t xml:space="preserve"> 5.56,7</t>
  </si>
  <si>
    <t xml:space="preserve"> 5.07,2</t>
  </si>
  <si>
    <t xml:space="preserve"> 6.05,9</t>
  </si>
  <si>
    <t xml:space="preserve"> 5.13,2</t>
  </si>
  <si>
    <t xml:space="preserve">  15/3</t>
  </si>
  <si>
    <t xml:space="preserve"> 6.05,8</t>
  </si>
  <si>
    <t xml:space="preserve"> 5.17,6</t>
  </si>
  <si>
    <t xml:space="preserve"> 6.02,3</t>
  </si>
  <si>
    <t xml:space="preserve"> 5.23,5</t>
  </si>
  <si>
    <t xml:space="preserve"> 6.07,5</t>
  </si>
  <si>
    <t xml:space="preserve"> 5.33,0</t>
  </si>
  <si>
    <t xml:space="preserve"> 6.00,1</t>
  </si>
  <si>
    <t xml:space="preserve"> 5.14,5</t>
  </si>
  <si>
    <t xml:space="preserve"> 6.15,9</t>
  </si>
  <si>
    <t xml:space="preserve"> 5.27,3</t>
  </si>
  <si>
    <t xml:space="preserve"> 6.05,1</t>
  </si>
  <si>
    <t xml:space="preserve"> 5.33,7</t>
  </si>
  <si>
    <t xml:space="preserve"> 5.50,9</t>
  </si>
  <si>
    <t xml:space="preserve"> 5.10,0</t>
  </si>
  <si>
    <t xml:space="preserve"> 22/3</t>
  </si>
  <si>
    <t xml:space="preserve"> 6.20,1</t>
  </si>
  <si>
    <t xml:space="preserve"> 5.23,3</t>
  </si>
  <si>
    <t xml:space="preserve"> 6.12,7</t>
  </si>
  <si>
    <t xml:space="preserve"> 5.32,6</t>
  </si>
  <si>
    <t xml:space="preserve"> 6.28,6</t>
  </si>
  <si>
    <t xml:space="preserve"> 6.34,1</t>
  </si>
  <si>
    <t xml:space="preserve"> 5.41,5</t>
  </si>
  <si>
    <t xml:space="preserve"> 6.36,3</t>
  </si>
  <si>
    <t xml:space="preserve"> 5.42,6</t>
  </si>
  <si>
    <t xml:space="preserve"> 5.41,6</t>
  </si>
  <si>
    <t xml:space="preserve"> 5.02,0</t>
  </si>
  <si>
    <t xml:space="preserve"> 5.51,0</t>
  </si>
  <si>
    <t xml:space="preserve"> 6.11,8</t>
  </si>
  <si>
    <t xml:space="preserve"> 5.21,0</t>
  </si>
  <si>
    <t xml:space="preserve">  19/4</t>
  </si>
  <si>
    <t>14.12,0</t>
  </si>
  <si>
    <t xml:space="preserve"> 5.12,1</t>
  </si>
  <si>
    <t xml:space="preserve">  38/9</t>
  </si>
  <si>
    <t xml:space="preserve"> 9.01,1</t>
  </si>
  <si>
    <t xml:space="preserve"> 6.07,3</t>
  </si>
  <si>
    <t>20.16,7</t>
  </si>
  <si>
    <t xml:space="preserve"> 6.39,9</t>
  </si>
  <si>
    <t xml:space="preserve"> 5.40,9</t>
  </si>
  <si>
    <t xml:space="preserve"> 6.31,6</t>
  </si>
  <si>
    <t xml:space="preserve"> 5.52,7</t>
  </si>
  <si>
    <t xml:space="preserve"> 6.00,0</t>
  </si>
  <si>
    <t>AKP6</t>
  </si>
  <si>
    <t>9 min. hiljem</t>
  </si>
  <si>
    <t xml:space="preserve"> 1.30</t>
  </si>
  <si>
    <t xml:space="preserve"> 36</t>
  </si>
  <si>
    <t>AKP5</t>
  </si>
  <si>
    <t xml:space="preserve"> 40</t>
  </si>
  <si>
    <t>AKP6A</t>
  </si>
  <si>
    <t xml:space="preserve"> 5.31,8</t>
  </si>
  <si>
    <t xml:space="preserve"> 4.47,1</t>
  </si>
  <si>
    <t xml:space="preserve">  11/10</t>
  </si>
  <si>
    <t xml:space="preserve">  11/9</t>
  </si>
  <si>
    <t xml:space="preserve"> 5.45,6</t>
  </si>
  <si>
    <t xml:space="preserve"> 5.41,9</t>
  </si>
  <si>
    <t xml:space="preserve"> 5.16,7</t>
  </si>
  <si>
    <t xml:space="preserve"> 6.01,4</t>
  </si>
  <si>
    <t xml:space="preserve"> 5.10,8</t>
  </si>
  <si>
    <t>+ 1.44,9</t>
  </si>
  <si>
    <t xml:space="preserve"> 5.51,4</t>
  </si>
  <si>
    <t xml:space="preserve"> 5.12,9</t>
  </si>
  <si>
    <t xml:space="preserve"> 5.53,8</t>
  </si>
  <si>
    <t xml:space="preserve"> 5.13,5</t>
  </si>
  <si>
    <t xml:space="preserve"> 5.58,1</t>
  </si>
  <si>
    <t xml:space="preserve"> 5.12,2</t>
  </si>
  <si>
    <t xml:space="preserve"> 5.56,9</t>
  </si>
  <si>
    <t xml:space="preserve"> 5.20,7</t>
  </si>
  <si>
    <t xml:space="preserve"> 6.01,2</t>
  </si>
  <si>
    <t xml:space="preserve"> 5.15,6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</si>
</sst>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F400]h:mm:ss\ AM/PM"/>
    <numFmt numFmtId="179" formatCode="[$-425]d\.\ mmmm\ yyyy&quot;. a.&quot;"/>
  </numFmts>
  <fonts count="6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 Black"/>
      <family val="2"/>
    </font>
    <font>
      <b/>
      <i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i/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i/>
      <sz val="7"/>
      <color indexed="9"/>
      <name val="Arial"/>
      <family val="2"/>
    </font>
    <font>
      <i/>
      <sz val="7"/>
      <name val="Arial"/>
      <family val="2"/>
    </font>
    <font>
      <i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0" fillId="31" borderId="7" applyNumberFormat="0" applyFont="0" applyAlignment="0" applyProtection="0"/>
    <xf numFmtId="0" fontId="65" fillId="26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49" fontId="7" fillId="0" borderId="0" xfId="0" applyNumberFormat="1" applyFont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0" fillId="32" borderId="12" xfId="0" applyFill="1" applyBorder="1" applyAlignment="1">
      <alignment/>
    </xf>
    <xf numFmtId="49" fontId="8" fillId="32" borderId="13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NumberFormat="1" applyAlignment="1">
      <alignment/>
    </xf>
    <xf numFmtId="49" fontId="7" fillId="33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0" fontId="12" fillId="0" borderId="16" xfId="0" applyNumberFormat="1" applyFont="1" applyBorder="1" applyAlignment="1">
      <alignment horizontal="right"/>
    </xf>
    <xf numFmtId="49" fontId="12" fillId="0" borderId="16" xfId="0" applyNumberFormat="1" applyFont="1" applyBorder="1" applyAlignment="1">
      <alignment/>
    </xf>
    <xf numFmtId="49" fontId="11" fillId="0" borderId="16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right"/>
    </xf>
    <xf numFmtId="49" fontId="12" fillId="0" borderId="17" xfId="0" applyNumberFormat="1" applyFont="1" applyBorder="1" applyAlignment="1">
      <alignment/>
    </xf>
    <xf numFmtId="49" fontId="11" fillId="0" borderId="17" xfId="0" applyNumberFormat="1" applyFont="1" applyBorder="1" applyAlignment="1">
      <alignment horizontal="center"/>
    </xf>
    <xf numFmtId="49" fontId="1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NumberFormat="1" applyFill="1" applyAlignment="1">
      <alignment/>
    </xf>
    <xf numFmtId="0" fontId="2" fillId="33" borderId="0" xfId="0" applyNumberFormat="1" applyFont="1" applyFill="1" applyAlignment="1">
      <alignment horizontal="right"/>
    </xf>
    <xf numFmtId="0" fontId="0" fillId="33" borderId="0" xfId="0" applyFill="1" applyAlignment="1">
      <alignment horizontal="center"/>
    </xf>
    <xf numFmtId="0" fontId="5" fillId="33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/>
    </xf>
    <xf numFmtId="0" fontId="4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left"/>
    </xf>
    <xf numFmtId="0" fontId="3" fillId="34" borderId="10" xfId="0" applyFont="1" applyFill="1" applyBorder="1" applyAlignment="1">
      <alignment horizontal="right"/>
    </xf>
    <xf numFmtId="0" fontId="3" fillId="34" borderId="12" xfId="0" applyFont="1" applyFill="1" applyBorder="1" applyAlignment="1">
      <alignment horizontal="right"/>
    </xf>
    <xf numFmtId="49" fontId="2" fillId="32" borderId="18" xfId="0" applyNumberFormat="1" applyFont="1" applyFill="1" applyBorder="1" applyAlignment="1">
      <alignment horizontal="center"/>
    </xf>
    <xf numFmtId="49" fontId="2" fillId="32" borderId="12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/>
    </xf>
    <xf numFmtId="49" fontId="16" fillId="0" borderId="0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49" fontId="17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49" fontId="17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center" vertical="center"/>
    </xf>
    <xf numFmtId="0" fontId="15" fillId="35" borderId="0" xfId="0" applyFont="1" applyFill="1" applyAlignment="1">
      <alignment/>
    </xf>
    <xf numFmtId="0" fontId="15" fillId="35" borderId="0" xfId="0" applyFont="1" applyFill="1" applyAlignment="1">
      <alignment vertical="center"/>
    </xf>
    <xf numFmtId="0" fontId="2" fillId="36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vertical="center"/>
    </xf>
    <xf numFmtId="49" fontId="3" fillId="34" borderId="16" xfId="0" applyNumberFormat="1" applyFont="1" applyFill="1" applyBorder="1" applyAlignment="1">
      <alignment horizontal="left" vertical="center"/>
    </xf>
    <xf numFmtId="0" fontId="0" fillId="4" borderId="0" xfId="0" applyFont="1" applyFill="1" applyAlignment="1">
      <alignment horizontal="center" vertical="center"/>
    </xf>
    <xf numFmtId="49" fontId="0" fillId="4" borderId="0" xfId="0" applyNumberFormat="1" applyFont="1" applyFill="1" applyAlignment="1">
      <alignment horizontal="center" vertical="center"/>
    </xf>
    <xf numFmtId="0" fontId="0" fillId="35" borderId="13" xfId="0" applyFont="1" applyFill="1" applyBorder="1" applyAlignment="1">
      <alignment horizontal="center" vertical="center" wrapText="1"/>
    </xf>
    <xf numFmtId="0" fontId="15" fillId="35" borderId="13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9" fillId="0" borderId="0" xfId="0" applyFont="1" applyAlignment="1">
      <alignment horizontal="center"/>
    </xf>
    <xf numFmtId="0" fontId="19" fillId="33" borderId="0" xfId="0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2" fillId="34" borderId="21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/>
    </xf>
    <xf numFmtId="0" fontId="15" fillId="33" borderId="0" xfId="0" applyFont="1" applyFill="1" applyAlignment="1">
      <alignment/>
    </xf>
    <xf numFmtId="0" fontId="3" fillId="37" borderId="14" xfId="0" applyNumberFormat="1" applyFont="1" applyFill="1" applyBorder="1" applyAlignment="1">
      <alignment horizontal="right"/>
    </xf>
    <xf numFmtId="0" fontId="3" fillId="37" borderId="16" xfId="0" applyFont="1" applyFill="1" applyBorder="1" applyAlignment="1">
      <alignment horizontal="center"/>
    </xf>
    <xf numFmtId="0" fontId="3" fillId="37" borderId="16" xfId="0" applyFont="1" applyFill="1" applyBorder="1" applyAlignment="1">
      <alignment/>
    </xf>
    <xf numFmtId="49" fontId="3" fillId="37" borderId="16" xfId="0" applyNumberFormat="1" applyFont="1" applyFill="1" applyBorder="1" applyAlignment="1">
      <alignment horizontal="left"/>
    </xf>
    <xf numFmtId="0" fontId="3" fillId="37" borderId="18" xfId="0" applyFont="1" applyFill="1" applyBorder="1" applyAlignment="1">
      <alignment horizontal="center"/>
    </xf>
    <xf numFmtId="49" fontId="3" fillId="4" borderId="21" xfId="0" applyNumberFormat="1" applyFont="1" applyFill="1" applyBorder="1" applyAlignment="1">
      <alignment/>
    </xf>
    <xf numFmtId="0" fontId="3" fillId="4" borderId="16" xfId="0" applyNumberFormat="1" applyFont="1" applyFill="1" applyBorder="1" applyAlignment="1">
      <alignment horizontal="right"/>
    </xf>
    <xf numFmtId="49" fontId="3" fillId="4" borderId="18" xfId="0" applyNumberFormat="1" applyFont="1" applyFill="1" applyBorder="1" applyAlignment="1">
      <alignment/>
    </xf>
    <xf numFmtId="49" fontId="3" fillId="4" borderId="21" xfId="0" applyNumberFormat="1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4" fillId="4" borderId="17" xfId="0" applyNumberFormat="1" applyFont="1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13" xfId="0" applyNumberFormat="1" applyFont="1" applyFill="1" applyBorder="1" applyAlignment="1">
      <alignment horizontal="center"/>
    </xf>
    <xf numFmtId="49" fontId="12" fillId="0" borderId="19" xfId="0" applyNumberFormat="1" applyFont="1" applyBorder="1" applyAlignment="1">
      <alignment horizontal="left"/>
    </xf>
    <xf numFmtId="49" fontId="12" fillId="0" borderId="22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left"/>
    </xf>
    <xf numFmtId="0" fontId="19" fillId="0" borderId="17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9" xfId="0" applyFont="1" applyBorder="1" applyAlignment="1">
      <alignment horizontal="right"/>
    </xf>
    <xf numFmtId="0" fontId="19" fillId="0" borderId="22" xfId="0" applyFont="1" applyBorder="1" applyAlignment="1">
      <alignment horizontal="right"/>
    </xf>
    <xf numFmtId="0" fontId="19" fillId="0" borderId="21" xfId="0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9" fontId="21" fillId="33" borderId="18" xfId="0" applyNumberFormat="1" applyFont="1" applyFill="1" applyBorder="1" applyAlignment="1">
      <alignment horizontal="left" indent="1"/>
    </xf>
    <xf numFmtId="49" fontId="21" fillId="33" borderId="23" xfId="0" applyNumberFormat="1" applyFont="1" applyFill="1" applyBorder="1" applyAlignment="1">
      <alignment horizontal="left" indent="1"/>
    </xf>
    <xf numFmtId="49" fontId="21" fillId="33" borderId="14" xfId="0" applyNumberFormat="1" applyFont="1" applyFill="1" applyBorder="1" applyAlignment="1">
      <alignment horizontal="left" indent="1"/>
    </xf>
    <xf numFmtId="0" fontId="21" fillId="33" borderId="15" xfId="0" applyFont="1" applyFill="1" applyBorder="1" applyAlignment="1">
      <alignment horizontal="left" indent="1"/>
    </xf>
    <xf numFmtId="0" fontId="4" fillId="34" borderId="18" xfId="0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4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right"/>
    </xf>
    <xf numFmtId="0" fontId="25" fillId="4" borderId="10" xfId="0" applyFont="1" applyFill="1" applyBorder="1" applyAlignment="1">
      <alignment horizontal="right"/>
    </xf>
    <xf numFmtId="49" fontId="24" fillId="32" borderId="0" xfId="0" applyNumberFormat="1" applyFont="1" applyFill="1" applyAlignment="1">
      <alignment horizontal="right"/>
    </xf>
    <xf numFmtId="49" fontId="24" fillId="32" borderId="0" xfId="0" applyNumberFormat="1" applyFont="1" applyFill="1" applyAlignment="1">
      <alignment/>
    </xf>
    <xf numFmtId="49" fontId="23" fillId="32" borderId="0" xfId="0" applyNumberFormat="1" applyFont="1" applyFill="1" applyAlignment="1">
      <alignment horizontal="right"/>
    </xf>
    <xf numFmtId="49" fontId="23" fillId="32" borderId="0" xfId="0" applyNumberFormat="1" applyFont="1" applyFill="1" applyAlignment="1">
      <alignment/>
    </xf>
    <xf numFmtId="49" fontId="23" fillId="0" borderId="0" xfId="0" applyNumberFormat="1" applyFont="1" applyFill="1" applyAlignment="1">
      <alignment horizontal="right"/>
    </xf>
    <xf numFmtId="49" fontId="23" fillId="0" borderId="0" xfId="0" applyNumberFormat="1" applyFont="1" applyAlignment="1">
      <alignment/>
    </xf>
    <xf numFmtId="49" fontId="23" fillId="0" borderId="0" xfId="0" applyNumberFormat="1" applyFont="1" applyAlignment="1">
      <alignment horizontal="right"/>
    </xf>
    <xf numFmtId="49" fontId="24" fillId="4" borderId="0" xfId="0" applyNumberFormat="1" applyFont="1" applyFill="1" applyAlignment="1">
      <alignment horizontal="right"/>
    </xf>
    <xf numFmtId="49" fontId="24" fillId="4" borderId="0" xfId="0" applyNumberFormat="1" applyFont="1" applyFill="1" applyAlignment="1">
      <alignment/>
    </xf>
    <xf numFmtId="49" fontId="23" fillId="4" borderId="0" xfId="0" applyNumberFormat="1" applyFont="1" applyFill="1" applyAlignment="1">
      <alignment horizontal="right"/>
    </xf>
    <xf numFmtId="49" fontId="23" fillId="4" borderId="0" xfId="0" applyNumberFormat="1" applyFont="1" applyFill="1" applyAlignment="1">
      <alignment/>
    </xf>
    <xf numFmtId="49" fontId="24" fillId="0" borderId="0" xfId="0" applyNumberFormat="1" applyFont="1" applyAlignment="1">
      <alignment/>
    </xf>
    <xf numFmtId="49" fontId="3" fillId="32" borderId="14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49" fontId="6" fillId="32" borderId="20" xfId="0" applyNumberFormat="1" applyFont="1" applyFill="1" applyBorder="1" applyAlignment="1">
      <alignment horizontal="center"/>
    </xf>
    <xf numFmtId="49" fontId="4" fillId="33" borderId="22" xfId="0" applyNumberFormat="1" applyFont="1" applyFill="1" applyBorder="1" applyAlignment="1">
      <alignment horizontal="center"/>
    </xf>
    <xf numFmtId="49" fontId="6" fillId="32" borderId="15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left" vertical="center"/>
    </xf>
    <xf numFmtId="49" fontId="3" fillId="4" borderId="18" xfId="0" applyNumberFormat="1" applyFont="1" applyFill="1" applyBorder="1" applyAlignment="1">
      <alignment horizontal="center"/>
    </xf>
    <xf numFmtId="49" fontId="3" fillId="4" borderId="2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center"/>
    </xf>
    <xf numFmtId="0" fontId="26" fillId="0" borderId="0" xfId="0" applyFont="1" applyAlignment="1">
      <alignment horizontal="right"/>
    </xf>
    <xf numFmtId="49" fontId="0" fillId="33" borderId="10" xfId="0" applyNumberFormat="1" applyFill="1" applyBorder="1" applyAlignment="1">
      <alignment horizontal="center"/>
    </xf>
    <xf numFmtId="49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 horizontal="right"/>
    </xf>
    <xf numFmtId="49" fontId="2" fillId="33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49" fontId="0" fillId="4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7" fillId="37" borderId="13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0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33" borderId="13" xfId="0" applyFont="1" applyFill="1" applyBorder="1" applyAlignment="1">
      <alignment horizontal="center" vertical="center"/>
    </xf>
    <xf numFmtId="0" fontId="16" fillId="33" borderId="0" xfId="0" applyFont="1" applyFill="1" applyAlignment="1">
      <alignment/>
    </xf>
    <xf numFmtId="0" fontId="2" fillId="33" borderId="0" xfId="0" applyNumberFormat="1" applyFont="1" applyFill="1" applyBorder="1" applyAlignment="1" quotePrefix="1">
      <alignment horizontal="right"/>
    </xf>
    <xf numFmtId="0" fontId="2" fillId="33" borderId="0" xfId="0" applyNumberFormat="1" applyFont="1" applyFill="1" applyBorder="1" applyAlignment="1">
      <alignment horizontal="right"/>
    </xf>
    <xf numFmtId="0" fontId="23" fillId="33" borderId="0" xfId="0" applyFont="1" applyFill="1" applyAlignment="1">
      <alignment/>
    </xf>
    <xf numFmtId="0" fontId="28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4" fillId="33" borderId="0" xfId="0" applyNumberFormat="1" applyFont="1" applyFill="1" applyAlignment="1">
      <alignment horizontal="right"/>
    </xf>
    <xf numFmtId="0" fontId="23" fillId="0" borderId="0" xfId="0" applyFont="1" applyAlignment="1">
      <alignment horizontal="center"/>
    </xf>
    <xf numFmtId="1" fontId="29" fillId="37" borderId="14" xfId="0" applyNumberFormat="1" applyFont="1" applyFill="1" applyBorder="1" applyAlignment="1">
      <alignment horizontal="center"/>
    </xf>
    <xf numFmtId="0" fontId="25" fillId="37" borderId="16" xfId="0" applyFont="1" applyFill="1" applyBorder="1" applyAlignment="1">
      <alignment horizontal="center"/>
    </xf>
    <xf numFmtId="0" fontId="25" fillId="37" borderId="16" xfId="0" applyFont="1" applyFill="1" applyBorder="1" applyAlignment="1">
      <alignment horizontal="left"/>
    </xf>
    <xf numFmtId="49" fontId="25" fillId="37" borderId="16" xfId="0" applyNumberFormat="1" applyFont="1" applyFill="1" applyBorder="1" applyAlignment="1">
      <alignment horizontal="left"/>
    </xf>
    <xf numFmtId="0" fontId="25" fillId="37" borderId="16" xfId="0" applyFont="1" applyFill="1" applyBorder="1" applyAlignment="1">
      <alignment/>
    </xf>
    <xf numFmtId="2" fontId="30" fillId="37" borderId="18" xfId="0" applyNumberFormat="1" applyFont="1" applyFill="1" applyBorder="1" applyAlignment="1">
      <alignment horizontal="center"/>
    </xf>
    <xf numFmtId="0" fontId="31" fillId="33" borderId="11" xfId="0" applyNumberFormat="1" applyFont="1" applyFill="1" applyBorder="1" applyAlignment="1">
      <alignment horizontal="right"/>
    </xf>
    <xf numFmtId="0" fontId="20" fillId="0" borderId="10" xfId="0" applyNumberFormat="1" applyFont="1" applyFill="1" applyBorder="1" applyAlignment="1">
      <alignment horizontal="right" vertical="center"/>
    </xf>
    <xf numFmtId="0" fontId="31" fillId="33" borderId="10" xfId="0" applyNumberFormat="1" applyFont="1" applyFill="1" applyBorder="1" applyAlignment="1">
      <alignment horizontal="center"/>
    </xf>
    <xf numFmtId="0" fontId="31" fillId="33" borderId="10" xfId="0" applyFont="1" applyFill="1" applyBorder="1" applyAlignment="1">
      <alignment/>
    </xf>
    <xf numFmtId="0" fontId="31" fillId="33" borderId="10" xfId="0" applyFont="1" applyFill="1" applyBorder="1" applyAlignment="1">
      <alignment horizontal="center"/>
    </xf>
    <xf numFmtId="2" fontId="30" fillId="33" borderId="12" xfId="0" applyNumberFormat="1" applyFont="1" applyFill="1" applyBorder="1" applyAlignment="1">
      <alignment horizontal="center"/>
    </xf>
    <xf numFmtId="0" fontId="23" fillId="0" borderId="0" xfId="0" applyNumberFormat="1" applyFont="1" applyAlignment="1">
      <alignment/>
    </xf>
    <xf numFmtId="0" fontId="16" fillId="0" borderId="0" xfId="0" applyFont="1" applyAlignment="1">
      <alignment/>
    </xf>
    <xf numFmtId="0" fontId="0" fillId="0" borderId="0" xfId="0" applyNumberFormat="1" applyAlignment="1">
      <alignment horizontal="right"/>
    </xf>
    <xf numFmtId="49" fontId="0" fillId="33" borderId="16" xfId="0" applyNumberFormat="1" applyFill="1" applyBorder="1" applyAlignment="1">
      <alignment horizontal="center"/>
    </xf>
    <xf numFmtId="49" fontId="0" fillId="33" borderId="16" xfId="0" applyNumberFormat="1" applyFill="1" applyBorder="1" applyAlignment="1">
      <alignment horizontal="left"/>
    </xf>
    <xf numFmtId="49" fontId="0" fillId="33" borderId="16" xfId="0" applyNumberFormat="1" applyFill="1" applyBorder="1" applyAlignment="1">
      <alignment/>
    </xf>
    <xf numFmtId="49" fontId="0" fillId="33" borderId="16" xfId="0" applyNumberFormat="1" applyFill="1" applyBorder="1" applyAlignment="1">
      <alignment horizontal="right"/>
    </xf>
    <xf numFmtId="49" fontId="2" fillId="33" borderId="18" xfId="0" applyNumberFormat="1" applyFont="1" applyFill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49" fontId="2" fillId="33" borderId="11" xfId="0" applyNumberFormat="1" applyFont="1" applyFill="1" applyBorder="1" applyAlignment="1">
      <alignment horizontal="right"/>
    </xf>
    <xf numFmtId="49" fontId="2" fillId="33" borderId="14" xfId="0" applyNumberFormat="1" applyFont="1" applyFill="1" applyBorder="1" applyAlignment="1">
      <alignment horizontal="right"/>
    </xf>
    <xf numFmtId="0" fontId="14" fillId="0" borderId="0" xfId="0" applyFont="1" applyAlignment="1">
      <alignment horizontal="right" vertical="center"/>
    </xf>
    <xf numFmtId="49" fontId="2" fillId="33" borderId="15" xfId="0" applyNumberFormat="1" applyFont="1" applyFill="1" applyBorder="1" applyAlignment="1">
      <alignment horizontal="right"/>
    </xf>
    <xf numFmtId="49" fontId="0" fillId="33" borderId="17" xfId="0" applyNumberFormat="1" applyFill="1" applyBorder="1" applyAlignment="1">
      <alignment horizontal="center"/>
    </xf>
    <xf numFmtId="49" fontId="0" fillId="33" borderId="17" xfId="0" applyNumberFormat="1" applyFill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31" fillId="33" borderId="10" xfId="0" applyNumberFormat="1" applyFont="1" applyFill="1" applyBorder="1" applyAlignment="1">
      <alignment horizontal="right"/>
    </xf>
    <xf numFmtId="0" fontId="25" fillId="37" borderId="11" xfId="0" applyFont="1" applyFill="1" applyBorder="1" applyAlignment="1">
      <alignment horizontal="right"/>
    </xf>
    <xf numFmtId="0" fontId="25" fillId="37" borderId="10" xfId="0" applyFont="1" applyFill="1" applyBorder="1" applyAlignment="1">
      <alignment horizontal="right"/>
    </xf>
    <xf numFmtId="0" fontId="2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49" fontId="0" fillId="4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5" fillId="0" borderId="0" xfId="0" applyFont="1" applyAlignment="1">
      <alignment vertical="center"/>
    </xf>
    <xf numFmtId="49" fontId="19" fillId="0" borderId="10" xfId="0" applyNumberFormat="1" applyFont="1" applyFill="1" applyBorder="1" applyAlignment="1">
      <alignment horizontal="center"/>
    </xf>
    <xf numFmtId="49" fontId="32" fillId="33" borderId="0" xfId="0" applyNumberFormat="1" applyFont="1" applyFill="1" applyAlignment="1">
      <alignment horizontal="center"/>
    </xf>
    <xf numFmtId="0" fontId="32" fillId="33" borderId="0" xfId="0" applyFont="1" applyFill="1" applyAlignment="1">
      <alignment horizontal="center"/>
    </xf>
    <xf numFmtId="0" fontId="33" fillId="33" borderId="0" xfId="0" applyFont="1" applyFill="1" applyAlignment="1">
      <alignment/>
    </xf>
    <xf numFmtId="0" fontId="33" fillId="0" borderId="0" xfId="0" applyFont="1" applyBorder="1" applyAlignment="1">
      <alignment/>
    </xf>
    <xf numFmtId="49" fontId="33" fillId="0" borderId="11" xfId="0" applyNumberFormat="1" applyFont="1" applyFill="1" applyBorder="1" applyAlignment="1">
      <alignment horizontal="right"/>
    </xf>
    <xf numFmtId="0" fontId="33" fillId="0" borderId="0" xfId="0" applyFont="1" applyAlignment="1">
      <alignment/>
    </xf>
    <xf numFmtId="49" fontId="6" fillId="32" borderId="19" xfId="0" applyNumberFormat="1" applyFont="1" applyFill="1" applyBorder="1" applyAlignment="1">
      <alignment horizontal="center"/>
    </xf>
    <xf numFmtId="49" fontId="6" fillId="32" borderId="22" xfId="0" applyNumberFormat="1" applyFont="1" applyFill="1" applyBorder="1" applyAlignment="1">
      <alignment horizontal="center"/>
    </xf>
    <xf numFmtId="49" fontId="6" fillId="32" borderId="21" xfId="0" applyNumberFormat="1" applyFont="1" applyFill="1" applyBorder="1" applyAlignment="1">
      <alignment horizontal="center"/>
    </xf>
    <xf numFmtId="2" fontId="34" fillId="33" borderId="12" xfId="0" applyNumberFormat="1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49" fontId="6" fillId="32" borderId="14" xfId="0" applyNumberFormat="1" applyFont="1" applyFill="1" applyBorder="1" applyAlignment="1">
      <alignment horizontal="center"/>
    </xf>
    <xf numFmtId="49" fontId="0" fillId="33" borderId="0" xfId="0" applyNumberFormat="1" applyFill="1" applyBorder="1" applyAlignment="1">
      <alignment/>
    </xf>
    <xf numFmtId="49" fontId="0" fillId="33" borderId="0" xfId="0" applyNumberFormat="1" applyFill="1" applyBorder="1" applyAlignment="1">
      <alignment horizontal="right"/>
    </xf>
    <xf numFmtId="49" fontId="2" fillId="33" borderId="24" xfId="0" applyNumberFormat="1" applyFont="1" applyFill="1" applyBorder="1" applyAlignment="1">
      <alignment horizontal="right"/>
    </xf>
    <xf numFmtId="49" fontId="0" fillId="33" borderId="0" xfId="0" applyNumberFormat="1" applyFill="1" applyBorder="1" applyAlignment="1">
      <alignment horizontal="center"/>
    </xf>
    <xf numFmtId="49" fontId="0" fillId="33" borderId="0" xfId="0" applyNumberFormat="1" applyFill="1" applyBorder="1" applyAlignment="1">
      <alignment horizontal="left"/>
    </xf>
    <xf numFmtId="49" fontId="0" fillId="33" borderId="17" xfId="0" applyNumberFormat="1" applyFill="1" applyBorder="1" applyAlignment="1">
      <alignment/>
    </xf>
    <xf numFmtId="49" fontId="0" fillId="33" borderId="17" xfId="0" applyNumberFormat="1" applyFill="1" applyBorder="1" applyAlignment="1">
      <alignment horizontal="right"/>
    </xf>
    <xf numFmtId="49" fontId="2" fillId="33" borderId="23" xfId="0" applyNumberFormat="1" applyFont="1" applyFill="1" applyBorder="1" applyAlignment="1">
      <alignment horizontal="right"/>
    </xf>
    <xf numFmtId="49" fontId="2" fillId="33" borderId="20" xfId="0" applyNumberFormat="1" applyFont="1" applyFill="1" applyBorder="1" applyAlignment="1">
      <alignment horizontal="right"/>
    </xf>
    <xf numFmtId="49" fontId="4" fillId="33" borderId="19" xfId="0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49" fontId="1" fillId="33" borderId="0" xfId="0" applyNumberFormat="1" applyFont="1" applyFill="1" applyAlignment="1">
      <alignment horizontal="center"/>
    </xf>
    <xf numFmtId="49" fontId="7" fillId="33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77" sqref="G77"/>
    </sheetView>
  </sheetViews>
  <sheetFormatPr defaultColWidth="9.140625" defaultRowHeight="12.75"/>
  <cols>
    <col min="1" max="1" width="3.8515625" style="249" customWidth="1"/>
    <col min="2" max="2" width="4.421875" style="33" customWidth="1"/>
    <col min="3" max="3" width="7.7109375" style="0" customWidth="1"/>
    <col min="4" max="4" width="20.8515625" style="0" bestFit="1" customWidth="1"/>
    <col min="5" max="5" width="19.7109375" style="0" bestFit="1" customWidth="1"/>
    <col min="6" max="6" width="7.57421875" style="2" customWidth="1"/>
    <col min="7" max="7" width="19.28125" style="0" bestFit="1" customWidth="1"/>
    <col min="8" max="8" width="22.421875" style="0" bestFit="1" customWidth="1"/>
    <col min="9" max="9" width="7.7109375" style="0" customWidth="1"/>
  </cols>
  <sheetData>
    <row r="1" spans="1:9" ht="3" customHeight="1">
      <c r="A1" s="244" t="s">
        <v>1726</v>
      </c>
      <c r="B1" s="51"/>
      <c r="C1" s="32"/>
      <c r="D1" s="32"/>
      <c r="E1" s="32"/>
      <c r="F1" s="34"/>
      <c r="G1" s="32"/>
      <c r="H1" s="25"/>
      <c r="I1" s="25"/>
    </row>
    <row r="2" spans="1:9" ht="15">
      <c r="A2" s="245">
        <f>COUNTBLANK(A8:A73)</f>
        <v>0</v>
      </c>
      <c r="B2" s="52"/>
      <c r="C2" s="53"/>
      <c r="D2" s="32"/>
      <c r="E2" s="32"/>
      <c r="F2" s="45" t="s">
        <v>1369</v>
      </c>
      <c r="G2" s="32"/>
      <c r="H2" s="32"/>
      <c r="I2" s="32"/>
    </row>
    <row r="3" spans="1:9" ht="13.5">
      <c r="A3" s="244">
        <f>A1-A2</f>
        <v>86</v>
      </c>
      <c r="B3" s="52"/>
      <c r="C3" s="53"/>
      <c r="D3" s="32"/>
      <c r="E3" s="32"/>
      <c r="F3" s="34" t="s">
        <v>1370</v>
      </c>
      <c r="G3" s="32"/>
      <c r="H3" s="32"/>
      <c r="I3" s="32"/>
    </row>
    <row r="4" spans="1:9" ht="14.25" customHeight="1">
      <c r="A4" s="244"/>
      <c r="B4" s="52"/>
      <c r="C4" s="53"/>
      <c r="D4" s="32"/>
      <c r="E4" s="32"/>
      <c r="F4" s="34" t="s">
        <v>1371</v>
      </c>
      <c r="G4" s="32"/>
      <c r="H4" s="177" t="s">
        <v>1634</v>
      </c>
      <c r="I4" s="178" t="s">
        <v>2022</v>
      </c>
    </row>
    <row r="5" spans="1:9" ht="14.25" customHeight="1">
      <c r="A5" s="246"/>
      <c r="B5" s="51"/>
      <c r="C5" s="53"/>
      <c r="D5" s="32"/>
      <c r="E5" s="32"/>
      <c r="F5" s="53"/>
      <c r="G5" s="32"/>
      <c r="H5" s="177" t="s">
        <v>1744</v>
      </c>
      <c r="I5" s="178" t="s">
        <v>2024</v>
      </c>
    </row>
    <row r="6" spans="1:9" ht="14.25" customHeight="1">
      <c r="A6" s="246"/>
      <c r="B6" s="54" t="s">
        <v>1636</v>
      </c>
      <c r="C6" s="53"/>
      <c r="D6" s="32"/>
      <c r="E6" s="32"/>
      <c r="F6" s="53"/>
      <c r="G6" s="32"/>
      <c r="H6" s="177" t="s">
        <v>1743</v>
      </c>
      <c r="I6" s="178" t="s">
        <v>2021</v>
      </c>
    </row>
    <row r="7" spans="1:9" s="66" customFormat="1" ht="12.75">
      <c r="A7" s="247"/>
      <c r="B7" s="120" t="s">
        <v>1670</v>
      </c>
      <c r="C7" s="121" t="s">
        <v>1671</v>
      </c>
      <c r="D7" s="122" t="s">
        <v>1672</v>
      </c>
      <c r="E7" s="123" t="s">
        <v>1673</v>
      </c>
      <c r="F7" s="121"/>
      <c r="G7" s="122" t="s">
        <v>1674</v>
      </c>
      <c r="H7" s="122" t="s">
        <v>1675</v>
      </c>
      <c r="I7" s="124" t="s">
        <v>1676</v>
      </c>
    </row>
    <row r="8" spans="1:12" ht="15" customHeight="1">
      <c r="A8" s="248" t="s">
        <v>1747</v>
      </c>
      <c r="B8" s="55">
        <v>1</v>
      </c>
      <c r="C8" s="85" t="s">
        <v>1660</v>
      </c>
      <c r="D8" s="69" t="s">
        <v>1372</v>
      </c>
      <c r="E8" s="69" t="s">
        <v>1373</v>
      </c>
      <c r="F8" s="243" t="s">
        <v>1748</v>
      </c>
      <c r="G8" s="69" t="s">
        <v>1795</v>
      </c>
      <c r="H8" s="69" t="s">
        <v>1880</v>
      </c>
      <c r="I8" s="105" t="s">
        <v>1522</v>
      </c>
      <c r="J8" s="66"/>
      <c r="K8" s="66"/>
      <c r="L8" s="66"/>
    </row>
    <row r="9" spans="1:12" ht="15" customHeight="1">
      <c r="A9" s="248" t="s">
        <v>1750</v>
      </c>
      <c r="B9" s="55">
        <v>2</v>
      </c>
      <c r="C9" s="85" t="s">
        <v>1663</v>
      </c>
      <c r="D9" s="69" t="s">
        <v>1374</v>
      </c>
      <c r="E9" s="69" t="s">
        <v>1375</v>
      </c>
      <c r="F9" s="243" t="s">
        <v>1748</v>
      </c>
      <c r="G9" s="69" t="s">
        <v>1375</v>
      </c>
      <c r="H9" s="69" t="s">
        <v>1809</v>
      </c>
      <c r="I9" s="105" t="s">
        <v>1523</v>
      </c>
      <c r="J9" s="66"/>
      <c r="K9" s="66"/>
      <c r="L9" s="66"/>
    </row>
    <row r="10" spans="1:12" ht="15" customHeight="1">
      <c r="A10" s="248" t="s">
        <v>1752</v>
      </c>
      <c r="B10" s="55">
        <v>3</v>
      </c>
      <c r="C10" s="85" t="s">
        <v>1663</v>
      </c>
      <c r="D10" s="69" t="s">
        <v>1376</v>
      </c>
      <c r="E10" s="69" t="s">
        <v>2025</v>
      </c>
      <c r="F10" s="243" t="s">
        <v>1748</v>
      </c>
      <c r="G10" s="69" t="s">
        <v>1377</v>
      </c>
      <c r="H10" s="69" t="s">
        <v>1378</v>
      </c>
      <c r="I10" s="105" t="s">
        <v>1524</v>
      </c>
      <c r="J10" s="66"/>
      <c r="K10" s="66"/>
      <c r="L10" s="66"/>
    </row>
    <row r="11" spans="1:12" ht="15" customHeight="1">
      <c r="A11" s="248" t="s">
        <v>1753</v>
      </c>
      <c r="B11" s="55">
        <v>5</v>
      </c>
      <c r="C11" s="85" t="s">
        <v>1663</v>
      </c>
      <c r="D11" s="69" t="s">
        <v>1379</v>
      </c>
      <c r="E11" s="69" t="s">
        <v>1380</v>
      </c>
      <c r="F11" s="243" t="s">
        <v>1748</v>
      </c>
      <c r="G11" s="69" t="s">
        <v>1381</v>
      </c>
      <c r="H11" s="69" t="s">
        <v>1749</v>
      </c>
      <c r="I11" s="105" t="s">
        <v>1525</v>
      </c>
      <c r="J11" s="66"/>
      <c r="K11" s="66"/>
      <c r="L11" s="66"/>
    </row>
    <row r="12" spans="1:12" ht="15" customHeight="1">
      <c r="A12" s="248" t="s">
        <v>1754</v>
      </c>
      <c r="B12" s="55">
        <v>6</v>
      </c>
      <c r="C12" s="85" t="s">
        <v>1663</v>
      </c>
      <c r="D12" s="69" t="s">
        <v>1926</v>
      </c>
      <c r="E12" s="69" t="s">
        <v>1681</v>
      </c>
      <c r="F12" s="243" t="s">
        <v>1748</v>
      </c>
      <c r="G12" s="69" t="s">
        <v>1711</v>
      </c>
      <c r="H12" s="69" t="s">
        <v>1682</v>
      </c>
      <c r="I12" s="105" t="s">
        <v>1526</v>
      </c>
      <c r="J12" s="66"/>
      <c r="K12" s="66"/>
      <c r="L12" s="66"/>
    </row>
    <row r="13" spans="1:12" ht="15" customHeight="1">
      <c r="A13" s="248" t="s">
        <v>1755</v>
      </c>
      <c r="B13" s="55">
        <v>7</v>
      </c>
      <c r="C13" s="85" t="s">
        <v>1663</v>
      </c>
      <c r="D13" s="69" t="s">
        <v>1514</v>
      </c>
      <c r="E13" s="69" t="s">
        <v>2026</v>
      </c>
      <c r="F13" s="243" t="s">
        <v>1748</v>
      </c>
      <c r="G13" s="69" t="s">
        <v>1382</v>
      </c>
      <c r="H13" s="69" t="s">
        <v>1749</v>
      </c>
      <c r="I13" s="105" t="s">
        <v>1527</v>
      </c>
      <c r="J13" s="66"/>
      <c r="K13" s="66"/>
      <c r="L13" s="66"/>
    </row>
    <row r="14" spans="1:12" ht="15" customHeight="1">
      <c r="A14" s="248" t="s">
        <v>1759</v>
      </c>
      <c r="B14" s="55">
        <v>8</v>
      </c>
      <c r="C14" s="85" t="s">
        <v>1663</v>
      </c>
      <c r="D14" s="69" t="s">
        <v>1383</v>
      </c>
      <c r="E14" s="69" t="s">
        <v>1384</v>
      </c>
      <c r="F14" s="243" t="s">
        <v>1748</v>
      </c>
      <c r="G14" s="69" t="s">
        <v>1818</v>
      </c>
      <c r="H14" s="69" t="s">
        <v>1378</v>
      </c>
      <c r="I14" s="105" t="s">
        <v>1528</v>
      </c>
      <c r="J14" s="66"/>
      <c r="K14" s="66"/>
      <c r="L14" s="66"/>
    </row>
    <row r="15" spans="1:12" ht="15" customHeight="1">
      <c r="A15" s="248" t="s">
        <v>1762</v>
      </c>
      <c r="B15" s="55">
        <v>9</v>
      </c>
      <c r="C15" s="85" t="s">
        <v>1663</v>
      </c>
      <c r="D15" s="69" t="s">
        <v>1679</v>
      </c>
      <c r="E15" s="69" t="s">
        <v>1680</v>
      </c>
      <c r="F15" s="243" t="s">
        <v>1748</v>
      </c>
      <c r="G15" s="69" t="s">
        <v>1680</v>
      </c>
      <c r="H15" s="69" t="s">
        <v>1749</v>
      </c>
      <c r="I15" s="105" t="s">
        <v>1529</v>
      </c>
      <c r="J15" s="66"/>
      <c r="K15" s="66"/>
      <c r="L15" s="66"/>
    </row>
    <row r="16" spans="1:12" ht="15" customHeight="1">
      <c r="A16" s="248" t="s">
        <v>1763</v>
      </c>
      <c r="B16" s="55">
        <v>10</v>
      </c>
      <c r="C16" s="85" t="s">
        <v>1663</v>
      </c>
      <c r="D16" s="69" t="s">
        <v>1932</v>
      </c>
      <c r="E16" s="69" t="s">
        <v>1685</v>
      </c>
      <c r="F16" s="243" t="s">
        <v>1748</v>
      </c>
      <c r="G16" s="69" t="s">
        <v>1711</v>
      </c>
      <c r="H16" s="69" t="s">
        <v>1749</v>
      </c>
      <c r="I16" s="105" t="s">
        <v>1530</v>
      </c>
      <c r="J16" s="66"/>
      <c r="K16" s="66"/>
      <c r="L16" s="66"/>
    </row>
    <row r="17" spans="1:12" ht="15" customHeight="1">
      <c r="A17" s="248" t="s">
        <v>1764</v>
      </c>
      <c r="B17" s="55">
        <v>11</v>
      </c>
      <c r="C17" s="85" t="s">
        <v>1663</v>
      </c>
      <c r="D17" s="69" t="s">
        <v>1993</v>
      </c>
      <c r="E17" s="69" t="s">
        <v>2006</v>
      </c>
      <c r="F17" s="243" t="s">
        <v>1748</v>
      </c>
      <c r="G17" s="69" t="s">
        <v>1962</v>
      </c>
      <c r="H17" s="69" t="s">
        <v>1749</v>
      </c>
      <c r="I17" s="105" t="s">
        <v>1531</v>
      </c>
      <c r="J17" s="66"/>
      <c r="K17" s="66"/>
      <c r="L17" s="66"/>
    </row>
    <row r="18" spans="1:12" ht="15" customHeight="1">
      <c r="A18" s="248" t="s">
        <v>1767</v>
      </c>
      <c r="B18" s="55">
        <v>12</v>
      </c>
      <c r="C18" s="85" t="s">
        <v>1663</v>
      </c>
      <c r="D18" s="69" t="s">
        <v>1708</v>
      </c>
      <c r="E18" s="69" t="s">
        <v>1516</v>
      </c>
      <c r="F18" s="243" t="s">
        <v>1748</v>
      </c>
      <c r="G18" s="69" t="s">
        <v>1385</v>
      </c>
      <c r="H18" s="69" t="s">
        <v>1749</v>
      </c>
      <c r="I18" s="105" t="s">
        <v>1532</v>
      </c>
      <c r="J18" s="66"/>
      <c r="K18" s="66"/>
      <c r="L18" s="66"/>
    </row>
    <row r="19" spans="1:12" ht="15" customHeight="1">
      <c r="A19" s="248" t="s">
        <v>1769</v>
      </c>
      <c r="B19" s="55">
        <v>14</v>
      </c>
      <c r="C19" s="85" t="s">
        <v>1663</v>
      </c>
      <c r="D19" s="69" t="s">
        <v>1924</v>
      </c>
      <c r="E19" s="69" t="s">
        <v>1925</v>
      </c>
      <c r="F19" s="243" t="s">
        <v>1748</v>
      </c>
      <c r="G19" s="69"/>
      <c r="H19" s="69" t="s">
        <v>1749</v>
      </c>
      <c r="I19" s="105" t="s">
        <v>1533</v>
      </c>
      <c r="J19" s="66"/>
      <c r="K19" s="66"/>
      <c r="L19" s="66"/>
    </row>
    <row r="20" spans="1:12" ht="15" customHeight="1">
      <c r="A20" s="248" t="s">
        <v>1770</v>
      </c>
      <c r="B20" s="55">
        <v>15</v>
      </c>
      <c r="C20" s="85" t="s">
        <v>1663</v>
      </c>
      <c r="D20" s="69" t="s">
        <v>1386</v>
      </c>
      <c r="E20" s="69" t="s">
        <v>1387</v>
      </c>
      <c r="F20" s="243" t="s">
        <v>1748</v>
      </c>
      <c r="G20" s="69" t="s">
        <v>1386</v>
      </c>
      <c r="H20" s="69" t="s">
        <v>1749</v>
      </c>
      <c r="I20" s="105" t="s">
        <v>1534</v>
      </c>
      <c r="J20" s="66"/>
      <c r="K20" s="66"/>
      <c r="L20" s="66"/>
    </row>
    <row r="21" spans="1:12" ht="15" customHeight="1">
      <c r="A21" s="248" t="s">
        <v>1771</v>
      </c>
      <c r="B21" s="55">
        <v>16</v>
      </c>
      <c r="C21" s="85" t="s">
        <v>1663</v>
      </c>
      <c r="D21" s="69" t="s">
        <v>1683</v>
      </c>
      <c r="E21" s="69" t="s">
        <v>1684</v>
      </c>
      <c r="F21" s="243" t="s">
        <v>1748</v>
      </c>
      <c r="G21" s="69" t="s">
        <v>1683</v>
      </c>
      <c r="H21" s="69" t="s">
        <v>1751</v>
      </c>
      <c r="I21" s="105" t="s">
        <v>1535</v>
      </c>
      <c r="J21" s="66"/>
      <c r="K21" s="66"/>
      <c r="L21" s="66"/>
    </row>
    <row r="22" spans="1:12" ht="15" customHeight="1">
      <c r="A22" s="248" t="s">
        <v>1772</v>
      </c>
      <c r="B22" s="55">
        <v>17</v>
      </c>
      <c r="C22" s="85" t="s">
        <v>1663</v>
      </c>
      <c r="D22" s="69" t="s">
        <v>1937</v>
      </c>
      <c r="E22" s="69" t="s">
        <v>2011</v>
      </c>
      <c r="F22" s="243" t="s">
        <v>1748</v>
      </c>
      <c r="G22" s="69" t="s">
        <v>1388</v>
      </c>
      <c r="H22" s="69" t="s">
        <v>1749</v>
      </c>
      <c r="I22" s="105" t="s">
        <v>1536</v>
      </c>
      <c r="J22" s="66"/>
      <c r="K22" s="66"/>
      <c r="L22" s="66"/>
    </row>
    <row r="23" spans="1:12" ht="15" customHeight="1">
      <c r="A23" s="248" t="s">
        <v>1773</v>
      </c>
      <c r="B23" s="55">
        <v>18</v>
      </c>
      <c r="C23" s="85" t="s">
        <v>1663</v>
      </c>
      <c r="D23" s="69" t="s">
        <v>1756</v>
      </c>
      <c r="E23" s="69" t="s">
        <v>1757</v>
      </c>
      <c r="F23" s="243" t="s">
        <v>1748</v>
      </c>
      <c r="G23" s="69" t="s">
        <v>1389</v>
      </c>
      <c r="H23" s="69" t="s">
        <v>1751</v>
      </c>
      <c r="I23" s="105" t="s">
        <v>1537</v>
      </c>
      <c r="J23" s="66"/>
      <c r="K23" s="66"/>
      <c r="L23" s="66"/>
    </row>
    <row r="24" spans="1:12" ht="15" customHeight="1">
      <c r="A24" s="248" t="s">
        <v>1775</v>
      </c>
      <c r="B24" s="55">
        <v>19</v>
      </c>
      <c r="C24" s="85" t="s">
        <v>1663</v>
      </c>
      <c r="D24" s="69" t="s">
        <v>1929</v>
      </c>
      <c r="E24" s="69" t="s">
        <v>1930</v>
      </c>
      <c r="F24" s="243" t="s">
        <v>1748</v>
      </c>
      <c r="G24" s="69" t="s">
        <v>1711</v>
      </c>
      <c r="H24" s="69" t="s">
        <v>1682</v>
      </c>
      <c r="I24" s="105" t="s">
        <v>1538</v>
      </c>
      <c r="J24" s="66"/>
      <c r="K24" s="66"/>
      <c r="L24" s="66"/>
    </row>
    <row r="25" spans="1:12" ht="15" customHeight="1">
      <c r="A25" s="248" t="s">
        <v>1776</v>
      </c>
      <c r="B25" s="55">
        <v>20</v>
      </c>
      <c r="C25" s="85" t="s">
        <v>1663</v>
      </c>
      <c r="D25" s="69" t="s">
        <v>1927</v>
      </c>
      <c r="E25" s="69" t="s">
        <v>1928</v>
      </c>
      <c r="F25" s="243" t="s">
        <v>1748</v>
      </c>
      <c r="G25" s="69" t="s">
        <v>1760</v>
      </c>
      <c r="H25" s="69" t="s">
        <v>1828</v>
      </c>
      <c r="I25" s="105" t="s">
        <v>1539</v>
      </c>
      <c r="J25" s="66"/>
      <c r="K25" s="66"/>
      <c r="L25" s="66"/>
    </row>
    <row r="26" spans="1:12" ht="15" customHeight="1">
      <c r="A26" s="248" t="s">
        <v>1777</v>
      </c>
      <c r="B26" s="55">
        <v>21</v>
      </c>
      <c r="C26" s="85" t="s">
        <v>1663</v>
      </c>
      <c r="D26" s="69" t="s">
        <v>1994</v>
      </c>
      <c r="E26" s="69" t="s">
        <v>2035</v>
      </c>
      <c r="F26" s="243" t="s">
        <v>1748</v>
      </c>
      <c r="G26" s="69" t="s">
        <v>1782</v>
      </c>
      <c r="H26" s="69" t="s">
        <v>1749</v>
      </c>
      <c r="I26" s="105" t="s">
        <v>1540</v>
      </c>
      <c r="J26" s="66"/>
      <c r="K26" s="66"/>
      <c r="L26" s="66"/>
    </row>
    <row r="27" spans="1:12" ht="15" customHeight="1">
      <c r="A27" s="248" t="s">
        <v>1778</v>
      </c>
      <c r="B27" s="55">
        <v>22</v>
      </c>
      <c r="C27" s="85" t="s">
        <v>1663</v>
      </c>
      <c r="D27" s="69" t="s">
        <v>1731</v>
      </c>
      <c r="E27" s="69" t="s">
        <v>1390</v>
      </c>
      <c r="F27" s="243" t="s">
        <v>1748</v>
      </c>
      <c r="G27" s="69" t="s">
        <v>1760</v>
      </c>
      <c r="H27" s="69" t="s">
        <v>1758</v>
      </c>
      <c r="I27" s="105" t="s">
        <v>1541</v>
      </c>
      <c r="J27" s="66"/>
      <c r="K27" s="66"/>
      <c r="L27" s="66"/>
    </row>
    <row r="28" spans="1:12" ht="15" customHeight="1">
      <c r="A28" s="248" t="s">
        <v>1779</v>
      </c>
      <c r="B28" s="55">
        <v>23</v>
      </c>
      <c r="C28" s="85" t="s">
        <v>1663</v>
      </c>
      <c r="D28" s="69" t="s">
        <v>1931</v>
      </c>
      <c r="E28" s="69" t="s">
        <v>1391</v>
      </c>
      <c r="F28" s="243" t="s">
        <v>1748</v>
      </c>
      <c r="G28" s="69" t="s">
        <v>1782</v>
      </c>
      <c r="H28" s="69" t="s">
        <v>1749</v>
      </c>
      <c r="I28" s="105" t="s">
        <v>1542</v>
      </c>
      <c r="J28" s="66"/>
      <c r="K28" s="66"/>
      <c r="L28" s="66"/>
    </row>
    <row r="29" spans="1:12" ht="15" customHeight="1">
      <c r="A29" s="248" t="s">
        <v>1780</v>
      </c>
      <c r="B29" s="55">
        <v>24</v>
      </c>
      <c r="C29" s="85" t="s">
        <v>1663</v>
      </c>
      <c r="D29" s="69" t="s">
        <v>1934</v>
      </c>
      <c r="E29" s="69" t="s">
        <v>1963</v>
      </c>
      <c r="F29" s="243" t="s">
        <v>1748</v>
      </c>
      <c r="G29" s="69" t="s">
        <v>1782</v>
      </c>
      <c r="H29" s="69" t="s">
        <v>1749</v>
      </c>
      <c r="I29" s="105" t="s">
        <v>1543</v>
      </c>
      <c r="J29" s="66"/>
      <c r="K29" s="66"/>
      <c r="L29" s="66"/>
    </row>
    <row r="30" spans="1:12" ht="15" customHeight="1">
      <c r="A30" s="248" t="s">
        <v>1781</v>
      </c>
      <c r="B30" s="55">
        <v>25</v>
      </c>
      <c r="C30" s="85" t="s">
        <v>1663</v>
      </c>
      <c r="D30" s="69" t="s">
        <v>1935</v>
      </c>
      <c r="E30" s="69" t="s">
        <v>1936</v>
      </c>
      <c r="F30" s="243" t="s">
        <v>1748</v>
      </c>
      <c r="G30" s="69" t="s">
        <v>1392</v>
      </c>
      <c r="H30" s="69" t="s">
        <v>1749</v>
      </c>
      <c r="I30" s="105" t="s">
        <v>1544</v>
      </c>
      <c r="J30" s="66"/>
      <c r="K30" s="66"/>
      <c r="L30" s="66"/>
    </row>
    <row r="31" spans="1:12" ht="15" customHeight="1">
      <c r="A31" s="248" t="s">
        <v>1783</v>
      </c>
      <c r="B31" s="55">
        <v>26</v>
      </c>
      <c r="C31" s="85" t="s">
        <v>1660</v>
      </c>
      <c r="D31" s="69" t="s">
        <v>1691</v>
      </c>
      <c r="E31" s="69" t="s">
        <v>1692</v>
      </c>
      <c r="F31" s="243" t="s">
        <v>1748</v>
      </c>
      <c r="G31" s="69" t="s">
        <v>1941</v>
      </c>
      <c r="H31" s="69" t="s">
        <v>1789</v>
      </c>
      <c r="I31" s="105" t="s">
        <v>1545</v>
      </c>
      <c r="J31" s="66"/>
      <c r="K31" s="66"/>
      <c r="L31" s="66"/>
    </row>
    <row r="32" spans="1:12" ht="15" customHeight="1">
      <c r="A32" s="248" t="s">
        <v>1784</v>
      </c>
      <c r="B32" s="55">
        <v>27</v>
      </c>
      <c r="C32" s="85" t="s">
        <v>1660</v>
      </c>
      <c r="D32" s="69" t="s">
        <v>1730</v>
      </c>
      <c r="E32" s="69" t="s">
        <v>1687</v>
      </c>
      <c r="F32" s="243" t="s">
        <v>1748</v>
      </c>
      <c r="G32" s="69" t="s">
        <v>1760</v>
      </c>
      <c r="H32" s="69" t="s">
        <v>1751</v>
      </c>
      <c r="I32" s="105" t="s">
        <v>1546</v>
      </c>
      <c r="J32" s="66"/>
      <c r="K32" s="66"/>
      <c r="L32" s="66"/>
    </row>
    <row r="33" spans="1:12" ht="15" customHeight="1">
      <c r="A33" s="248" t="s">
        <v>1785</v>
      </c>
      <c r="B33" s="55">
        <v>28</v>
      </c>
      <c r="C33" s="85" t="s">
        <v>1663</v>
      </c>
      <c r="D33" s="69" t="s">
        <v>1732</v>
      </c>
      <c r="E33" s="69" t="s">
        <v>1517</v>
      </c>
      <c r="F33" s="243" t="s">
        <v>1748</v>
      </c>
      <c r="G33" s="69" t="s">
        <v>2007</v>
      </c>
      <c r="H33" s="69" t="s">
        <v>1774</v>
      </c>
      <c r="I33" s="105" t="s">
        <v>1547</v>
      </c>
      <c r="J33" s="66"/>
      <c r="K33" s="66"/>
      <c r="L33" s="66"/>
    </row>
    <row r="34" spans="1:12" ht="15" customHeight="1">
      <c r="A34" s="248" t="s">
        <v>1786</v>
      </c>
      <c r="B34" s="55">
        <v>29</v>
      </c>
      <c r="C34" s="85" t="s">
        <v>1663</v>
      </c>
      <c r="D34" s="69" t="s">
        <v>1735</v>
      </c>
      <c r="E34" s="69" t="s">
        <v>1933</v>
      </c>
      <c r="F34" s="243" t="s">
        <v>1748</v>
      </c>
      <c r="G34" s="69" t="s">
        <v>1393</v>
      </c>
      <c r="H34" s="69" t="s">
        <v>1749</v>
      </c>
      <c r="I34" s="105" t="s">
        <v>1548</v>
      </c>
      <c r="J34" s="66"/>
      <c r="K34" s="66"/>
      <c r="L34" s="66"/>
    </row>
    <row r="35" spans="1:12" ht="15" customHeight="1">
      <c r="A35" s="248" t="s">
        <v>1787</v>
      </c>
      <c r="B35" s="55">
        <v>30</v>
      </c>
      <c r="C35" s="85" t="s">
        <v>1660</v>
      </c>
      <c r="D35" s="69" t="s">
        <v>1997</v>
      </c>
      <c r="E35" s="69" t="s">
        <v>2001</v>
      </c>
      <c r="F35" s="243" t="s">
        <v>1748</v>
      </c>
      <c r="G35" s="69" t="s">
        <v>1394</v>
      </c>
      <c r="H35" s="69" t="s">
        <v>1751</v>
      </c>
      <c r="I35" s="105" t="s">
        <v>1549</v>
      </c>
      <c r="J35" s="66"/>
      <c r="K35" s="66"/>
      <c r="L35" s="66"/>
    </row>
    <row r="36" spans="1:12" ht="15" customHeight="1">
      <c r="A36" s="248" t="s">
        <v>1790</v>
      </c>
      <c r="B36" s="55">
        <v>31</v>
      </c>
      <c r="C36" s="85" t="s">
        <v>1660</v>
      </c>
      <c r="D36" s="69" t="s">
        <v>1637</v>
      </c>
      <c r="E36" s="69" t="s">
        <v>1768</v>
      </c>
      <c r="F36" s="243" t="s">
        <v>1748</v>
      </c>
      <c r="G36" s="69" t="s">
        <v>1795</v>
      </c>
      <c r="H36" s="69" t="s">
        <v>1751</v>
      </c>
      <c r="I36" s="105" t="s">
        <v>1550</v>
      </c>
      <c r="J36" s="66"/>
      <c r="K36" s="66"/>
      <c r="L36" s="66"/>
    </row>
    <row r="37" spans="1:12" ht="15" customHeight="1">
      <c r="A37" s="248" t="s">
        <v>1792</v>
      </c>
      <c r="B37" s="55">
        <v>32</v>
      </c>
      <c r="C37" s="85" t="s">
        <v>1659</v>
      </c>
      <c r="D37" s="69" t="s">
        <v>1964</v>
      </c>
      <c r="E37" s="69" t="s">
        <v>1965</v>
      </c>
      <c r="F37" s="243" t="s">
        <v>1748</v>
      </c>
      <c r="G37" s="69" t="s">
        <v>1760</v>
      </c>
      <c r="H37" s="69" t="s">
        <v>1966</v>
      </c>
      <c r="I37" s="105" t="s">
        <v>1551</v>
      </c>
      <c r="J37" s="66"/>
      <c r="K37" s="66"/>
      <c r="L37" s="66"/>
    </row>
    <row r="38" spans="1:12" ht="15" customHeight="1">
      <c r="A38" s="248" t="s">
        <v>1794</v>
      </c>
      <c r="B38" s="55">
        <v>33</v>
      </c>
      <c r="C38" s="85" t="s">
        <v>1659</v>
      </c>
      <c r="D38" s="69" t="s">
        <v>1395</v>
      </c>
      <c r="E38" s="69" t="s">
        <v>1396</v>
      </c>
      <c r="F38" s="243" t="s">
        <v>1748</v>
      </c>
      <c r="G38" s="69" t="s">
        <v>1396</v>
      </c>
      <c r="H38" s="69" t="s">
        <v>1920</v>
      </c>
      <c r="I38" s="105" t="s">
        <v>1552</v>
      </c>
      <c r="J38" s="66"/>
      <c r="K38" s="66"/>
      <c r="L38" s="66"/>
    </row>
    <row r="39" spans="1:17" ht="15" customHeight="1">
      <c r="A39" s="248" t="s">
        <v>1796</v>
      </c>
      <c r="B39" s="55">
        <v>34</v>
      </c>
      <c r="C39" s="85" t="s">
        <v>1659</v>
      </c>
      <c r="D39" s="69" t="s">
        <v>1736</v>
      </c>
      <c r="E39" s="69" t="s">
        <v>1804</v>
      </c>
      <c r="F39" s="243" t="s">
        <v>1748</v>
      </c>
      <c r="G39" s="69" t="s">
        <v>1941</v>
      </c>
      <c r="H39" s="69" t="s">
        <v>1791</v>
      </c>
      <c r="I39" s="105" t="s">
        <v>1553</v>
      </c>
      <c r="J39" s="66"/>
      <c r="K39" s="66"/>
      <c r="L39" s="66"/>
      <c r="M39" s="66"/>
      <c r="N39" s="66"/>
      <c r="O39" s="66"/>
      <c r="P39" s="66"/>
      <c r="Q39" s="66"/>
    </row>
    <row r="40" spans="1:17" ht="15" customHeight="1">
      <c r="A40" s="248" t="s">
        <v>1797</v>
      </c>
      <c r="B40" s="55">
        <v>35</v>
      </c>
      <c r="C40" s="85" t="s">
        <v>1659</v>
      </c>
      <c r="D40" s="69" t="s">
        <v>1992</v>
      </c>
      <c r="E40" s="69" t="s">
        <v>2005</v>
      </c>
      <c r="F40" s="243" t="s">
        <v>1748</v>
      </c>
      <c r="G40" s="69"/>
      <c r="H40" s="69" t="s">
        <v>1938</v>
      </c>
      <c r="I40" s="105" t="s">
        <v>1554</v>
      </c>
      <c r="J40" s="66"/>
      <c r="K40" s="66"/>
      <c r="L40" s="66"/>
      <c r="M40" s="66"/>
      <c r="N40" s="66"/>
      <c r="O40" s="66"/>
      <c r="P40" s="66"/>
      <c r="Q40" s="66"/>
    </row>
    <row r="41" spans="1:17" ht="15" customHeight="1">
      <c r="A41" s="248" t="s">
        <v>1798</v>
      </c>
      <c r="B41" s="55">
        <v>36</v>
      </c>
      <c r="C41" s="85" t="s">
        <v>1659</v>
      </c>
      <c r="D41" s="69" t="s">
        <v>1735</v>
      </c>
      <c r="E41" s="69" t="s">
        <v>1942</v>
      </c>
      <c r="F41" s="243" t="s">
        <v>1748</v>
      </c>
      <c r="G41" s="69" t="s">
        <v>1393</v>
      </c>
      <c r="H41" s="69" t="s">
        <v>1938</v>
      </c>
      <c r="I41" s="105" t="s">
        <v>1555</v>
      </c>
      <c r="J41" s="66"/>
      <c r="K41" s="66"/>
      <c r="L41" s="66"/>
      <c r="M41" s="66"/>
      <c r="N41" s="66"/>
      <c r="O41" s="66"/>
      <c r="P41" s="66"/>
      <c r="Q41" s="66"/>
    </row>
    <row r="42" spans="1:17" ht="15" customHeight="1">
      <c r="A42" s="248" t="s">
        <v>1799</v>
      </c>
      <c r="B42" s="55">
        <v>37</v>
      </c>
      <c r="C42" s="85" t="s">
        <v>1659</v>
      </c>
      <c r="D42" s="69" t="s">
        <v>1977</v>
      </c>
      <c r="E42" s="69" t="s">
        <v>2012</v>
      </c>
      <c r="F42" s="243" t="s">
        <v>1748</v>
      </c>
      <c r="G42" s="69" t="s">
        <v>1941</v>
      </c>
      <c r="H42" s="69" t="s">
        <v>1835</v>
      </c>
      <c r="I42" s="105" t="s">
        <v>1556</v>
      </c>
      <c r="J42" s="66"/>
      <c r="K42" s="66"/>
      <c r="L42" s="66"/>
      <c r="M42" s="66"/>
      <c r="N42" s="66"/>
      <c r="O42" s="66"/>
      <c r="P42" s="66"/>
      <c r="Q42" s="66"/>
    </row>
    <row r="43" spans="1:17" ht="15" customHeight="1">
      <c r="A43" s="248" t="s">
        <v>1800</v>
      </c>
      <c r="B43" s="55">
        <v>38</v>
      </c>
      <c r="C43" s="85" t="s">
        <v>1659</v>
      </c>
      <c r="D43" s="69" t="s">
        <v>1739</v>
      </c>
      <c r="E43" s="69" t="s">
        <v>1815</v>
      </c>
      <c r="F43" s="243" t="s">
        <v>1748</v>
      </c>
      <c r="G43" s="69" t="s">
        <v>1397</v>
      </c>
      <c r="H43" s="69" t="s">
        <v>1938</v>
      </c>
      <c r="I43" s="105" t="s">
        <v>1557</v>
      </c>
      <c r="J43" s="66"/>
      <c r="K43" s="66"/>
      <c r="L43" s="66"/>
      <c r="M43" s="66"/>
      <c r="N43" s="66"/>
      <c r="O43" s="66"/>
      <c r="P43" s="66"/>
      <c r="Q43" s="66"/>
    </row>
    <row r="44" spans="1:17" ht="15" customHeight="1">
      <c r="A44" s="248" t="s">
        <v>1801</v>
      </c>
      <c r="B44" s="55">
        <v>39</v>
      </c>
      <c r="C44" s="85" t="s">
        <v>1659</v>
      </c>
      <c r="D44" s="69" t="s">
        <v>1738</v>
      </c>
      <c r="E44" s="69" t="s">
        <v>1398</v>
      </c>
      <c r="F44" s="243" t="s">
        <v>1748</v>
      </c>
      <c r="G44" s="69"/>
      <c r="H44" s="69" t="s">
        <v>1966</v>
      </c>
      <c r="I44" s="105" t="s">
        <v>1558</v>
      </c>
      <c r="J44" s="66"/>
      <c r="K44" s="66"/>
      <c r="L44" s="66"/>
      <c r="M44" s="66"/>
      <c r="N44" s="66"/>
      <c r="O44" s="66"/>
      <c r="P44" s="66"/>
      <c r="Q44" s="66"/>
    </row>
    <row r="45" spans="1:11" ht="15" customHeight="1">
      <c r="A45" s="248" t="s">
        <v>1802</v>
      </c>
      <c r="B45" s="55">
        <v>40</v>
      </c>
      <c r="C45" s="85" t="s">
        <v>1638</v>
      </c>
      <c r="D45" s="69" t="s">
        <v>1987</v>
      </c>
      <c r="E45" s="69" t="s">
        <v>1988</v>
      </c>
      <c r="F45" s="243" t="s">
        <v>1748</v>
      </c>
      <c r="G45" s="69" t="s">
        <v>1399</v>
      </c>
      <c r="H45" s="69" t="s">
        <v>1766</v>
      </c>
      <c r="I45" s="105" t="s">
        <v>1559</v>
      </c>
      <c r="J45" s="66"/>
      <c r="K45" s="66"/>
    </row>
    <row r="46" spans="1:11" ht="15" customHeight="1">
      <c r="A46" s="248" t="s">
        <v>1803</v>
      </c>
      <c r="B46" s="55">
        <v>41</v>
      </c>
      <c r="C46" s="85" t="s">
        <v>1639</v>
      </c>
      <c r="D46" s="69" t="s">
        <v>1967</v>
      </c>
      <c r="E46" s="69" t="s">
        <v>1400</v>
      </c>
      <c r="F46" s="243" t="s">
        <v>1748</v>
      </c>
      <c r="G46" s="69" t="s">
        <v>1795</v>
      </c>
      <c r="H46" s="69" t="s">
        <v>1751</v>
      </c>
      <c r="I46" s="105" t="s">
        <v>1560</v>
      </c>
      <c r="J46" s="66"/>
      <c r="K46" s="66"/>
    </row>
    <row r="47" spans="1:11" ht="15" customHeight="1">
      <c r="A47" s="248" t="s">
        <v>1806</v>
      </c>
      <c r="B47" s="55">
        <v>43</v>
      </c>
      <c r="C47" s="85" t="s">
        <v>1659</v>
      </c>
      <c r="D47" s="69" t="s">
        <v>1710</v>
      </c>
      <c r="E47" s="69" t="s">
        <v>1707</v>
      </c>
      <c r="F47" s="243" t="s">
        <v>1748</v>
      </c>
      <c r="G47" s="69" t="s">
        <v>1710</v>
      </c>
      <c r="H47" s="69" t="s">
        <v>1966</v>
      </c>
      <c r="I47" s="105" t="s">
        <v>1561</v>
      </c>
      <c r="J47" s="66"/>
      <c r="K47" s="66"/>
    </row>
    <row r="48" spans="1:11" ht="15" customHeight="1">
      <c r="A48" s="248" t="s">
        <v>1807</v>
      </c>
      <c r="B48" s="55">
        <v>44</v>
      </c>
      <c r="C48" s="85" t="s">
        <v>1659</v>
      </c>
      <c r="D48" s="69" t="s">
        <v>1989</v>
      </c>
      <c r="E48" s="69" t="s">
        <v>1990</v>
      </c>
      <c r="F48" s="243" t="s">
        <v>1748</v>
      </c>
      <c r="G48" s="69" t="s">
        <v>1991</v>
      </c>
      <c r="H48" s="69" t="s">
        <v>1791</v>
      </c>
      <c r="I48" s="105" t="s">
        <v>1562</v>
      </c>
      <c r="J48" s="66"/>
      <c r="K48" s="66"/>
    </row>
    <row r="49" spans="1:11" ht="15" customHeight="1">
      <c r="A49" s="248" t="s">
        <v>1808</v>
      </c>
      <c r="B49" s="55">
        <v>45</v>
      </c>
      <c r="C49" s="85" t="s">
        <v>1640</v>
      </c>
      <c r="D49" s="69" t="s">
        <v>1401</v>
      </c>
      <c r="E49" s="69" t="s">
        <v>1402</v>
      </c>
      <c r="F49" s="243" t="s">
        <v>1748</v>
      </c>
      <c r="G49" s="69"/>
      <c r="H49" s="69" t="s">
        <v>1789</v>
      </c>
      <c r="I49" s="105" t="s">
        <v>1563</v>
      </c>
      <c r="J49" s="66"/>
      <c r="K49" s="66"/>
    </row>
    <row r="50" spans="1:11" ht="15" customHeight="1">
      <c r="A50" s="248" t="s">
        <v>1810</v>
      </c>
      <c r="B50" s="55">
        <v>46</v>
      </c>
      <c r="C50" s="85" t="s">
        <v>1640</v>
      </c>
      <c r="D50" s="69" t="s">
        <v>1734</v>
      </c>
      <c r="E50" s="69" t="s">
        <v>1788</v>
      </c>
      <c r="F50" s="243" t="s">
        <v>1748</v>
      </c>
      <c r="G50" s="69" t="s">
        <v>1795</v>
      </c>
      <c r="H50" s="69" t="s">
        <v>1789</v>
      </c>
      <c r="I50" s="105" t="s">
        <v>1564</v>
      </c>
      <c r="J50" s="66"/>
      <c r="K50" s="66"/>
    </row>
    <row r="51" spans="1:11" ht="15" customHeight="1">
      <c r="A51" s="248" t="s">
        <v>1811</v>
      </c>
      <c r="B51" s="55">
        <v>47</v>
      </c>
      <c r="C51" s="85" t="s">
        <v>1659</v>
      </c>
      <c r="D51" s="69" t="s">
        <v>1403</v>
      </c>
      <c r="E51" s="69" t="s">
        <v>1404</v>
      </c>
      <c r="F51" s="243" t="s">
        <v>1748</v>
      </c>
      <c r="G51" s="69"/>
      <c r="H51" s="69" t="s">
        <v>1405</v>
      </c>
      <c r="I51" s="105" t="s">
        <v>1565</v>
      </c>
      <c r="J51" s="66"/>
      <c r="K51" s="66"/>
    </row>
    <row r="52" spans="1:11" ht="15" customHeight="1">
      <c r="A52" s="248" t="s">
        <v>1813</v>
      </c>
      <c r="B52" s="55">
        <v>48</v>
      </c>
      <c r="C52" s="85" t="s">
        <v>1639</v>
      </c>
      <c r="D52" s="69" t="s">
        <v>1733</v>
      </c>
      <c r="E52" s="69" t="s">
        <v>1844</v>
      </c>
      <c r="F52" s="243" t="s">
        <v>1748</v>
      </c>
      <c r="G52" s="69"/>
      <c r="H52" s="69" t="s">
        <v>1751</v>
      </c>
      <c r="I52" s="105" t="s">
        <v>1566</v>
      </c>
      <c r="J52" s="66"/>
      <c r="K52" s="66"/>
    </row>
    <row r="53" spans="1:11" ht="15" customHeight="1">
      <c r="A53" s="248" t="s">
        <v>1814</v>
      </c>
      <c r="B53" s="55">
        <v>49</v>
      </c>
      <c r="C53" s="85" t="s">
        <v>1638</v>
      </c>
      <c r="D53" s="69" t="s">
        <v>1406</v>
      </c>
      <c r="E53" s="69" t="s">
        <v>1939</v>
      </c>
      <c r="F53" s="243" t="s">
        <v>1748</v>
      </c>
      <c r="G53" s="69" t="s">
        <v>1947</v>
      </c>
      <c r="H53" s="69" t="s">
        <v>1809</v>
      </c>
      <c r="I53" s="105" t="s">
        <v>1567</v>
      </c>
      <c r="J53" s="66"/>
      <c r="K53" s="66"/>
    </row>
    <row r="54" spans="1:11" ht="15" customHeight="1">
      <c r="A54" s="248" t="s">
        <v>1816</v>
      </c>
      <c r="B54" s="55">
        <v>50</v>
      </c>
      <c r="C54" s="85" t="s">
        <v>1659</v>
      </c>
      <c r="D54" s="69" t="s">
        <v>1407</v>
      </c>
      <c r="E54" s="69" t="s">
        <v>1408</v>
      </c>
      <c r="F54" s="243" t="s">
        <v>1748</v>
      </c>
      <c r="G54" s="69" t="s">
        <v>1409</v>
      </c>
      <c r="H54" s="69" t="s">
        <v>1410</v>
      </c>
      <c r="I54" s="105" t="s">
        <v>1568</v>
      </c>
      <c r="J54" s="66"/>
      <c r="K54" s="66"/>
    </row>
    <row r="55" spans="1:11" ht="15" customHeight="1">
      <c r="A55" s="248" t="s">
        <v>1817</v>
      </c>
      <c r="B55" s="55">
        <v>51</v>
      </c>
      <c r="C55" s="85" t="s">
        <v>1659</v>
      </c>
      <c r="D55" s="69" t="s">
        <v>1411</v>
      </c>
      <c r="E55" s="69" t="s">
        <v>1686</v>
      </c>
      <c r="F55" s="243" t="s">
        <v>1748</v>
      </c>
      <c r="G55" s="69" t="s">
        <v>1853</v>
      </c>
      <c r="H55" s="69" t="s">
        <v>1412</v>
      </c>
      <c r="I55" s="105" t="s">
        <v>1569</v>
      </c>
      <c r="J55" s="66"/>
      <c r="K55" s="66"/>
    </row>
    <row r="56" spans="1:11" ht="15" customHeight="1">
      <c r="A56" s="248" t="s">
        <v>1819</v>
      </c>
      <c r="B56" s="55">
        <v>52</v>
      </c>
      <c r="C56" s="85" t="s">
        <v>1640</v>
      </c>
      <c r="D56" s="69" t="s">
        <v>1694</v>
      </c>
      <c r="E56" s="69" t="s">
        <v>1695</v>
      </c>
      <c r="F56" s="243" t="s">
        <v>1748</v>
      </c>
      <c r="G56" s="69"/>
      <c r="H56" s="69" t="s">
        <v>1749</v>
      </c>
      <c r="I56" s="105" t="s">
        <v>1570</v>
      </c>
      <c r="J56" s="66"/>
      <c r="K56" s="66"/>
    </row>
    <row r="57" spans="1:11" ht="15" customHeight="1">
      <c r="A57" s="248" t="s">
        <v>1820</v>
      </c>
      <c r="B57" s="55">
        <v>53</v>
      </c>
      <c r="C57" s="85" t="s">
        <v>1640</v>
      </c>
      <c r="D57" s="69" t="s">
        <v>1737</v>
      </c>
      <c r="E57" s="69" t="s">
        <v>1413</v>
      </c>
      <c r="F57" s="243" t="s">
        <v>1748</v>
      </c>
      <c r="G57" s="69" t="s">
        <v>1737</v>
      </c>
      <c r="H57" s="69" t="s">
        <v>1828</v>
      </c>
      <c r="I57" s="105" t="s">
        <v>1571</v>
      </c>
      <c r="J57" s="66"/>
      <c r="K57" s="66"/>
    </row>
    <row r="58" spans="1:11" ht="15" customHeight="1">
      <c r="A58" s="248" t="s">
        <v>1821</v>
      </c>
      <c r="B58" s="55">
        <v>54</v>
      </c>
      <c r="C58" s="85" t="s">
        <v>1640</v>
      </c>
      <c r="D58" s="69" t="s">
        <v>1999</v>
      </c>
      <c r="E58" s="69" t="s">
        <v>2027</v>
      </c>
      <c r="F58" s="243" t="s">
        <v>1748</v>
      </c>
      <c r="G58" s="69" t="s">
        <v>1999</v>
      </c>
      <c r="H58" s="69" t="s">
        <v>1972</v>
      </c>
      <c r="I58" s="105" t="s">
        <v>1572</v>
      </c>
      <c r="J58" s="66"/>
      <c r="K58" s="66"/>
    </row>
    <row r="59" spans="1:11" ht="15" customHeight="1">
      <c r="A59" s="248" t="s">
        <v>1822</v>
      </c>
      <c r="B59" s="55">
        <v>55</v>
      </c>
      <c r="C59" s="85" t="s">
        <v>1659</v>
      </c>
      <c r="D59" s="69" t="s">
        <v>1969</v>
      </c>
      <c r="E59" s="69" t="s">
        <v>1970</v>
      </c>
      <c r="F59" s="243" t="s">
        <v>1748</v>
      </c>
      <c r="G59" s="69" t="s">
        <v>1969</v>
      </c>
      <c r="H59" s="69" t="s">
        <v>1791</v>
      </c>
      <c r="I59" s="105" t="s">
        <v>1573</v>
      </c>
      <c r="J59" s="66"/>
      <c r="K59" s="66"/>
    </row>
    <row r="60" spans="1:11" ht="15" customHeight="1">
      <c r="A60" s="248" t="s">
        <v>1823</v>
      </c>
      <c r="B60" s="55">
        <v>56</v>
      </c>
      <c r="C60" s="85" t="s">
        <v>1641</v>
      </c>
      <c r="D60" s="69" t="s">
        <v>1948</v>
      </c>
      <c r="E60" s="69" t="s">
        <v>1949</v>
      </c>
      <c r="F60" s="243" t="s">
        <v>1748</v>
      </c>
      <c r="G60" s="69" t="s">
        <v>1414</v>
      </c>
      <c r="H60" s="69" t="s">
        <v>1766</v>
      </c>
      <c r="I60" s="105" t="s">
        <v>1574</v>
      </c>
      <c r="J60" s="66"/>
      <c r="K60" s="66"/>
    </row>
    <row r="61" spans="1:11" ht="15" customHeight="1">
      <c r="A61" s="248" t="s">
        <v>1825</v>
      </c>
      <c r="B61" s="55">
        <v>57</v>
      </c>
      <c r="C61" s="85" t="s">
        <v>1662</v>
      </c>
      <c r="D61" s="69" t="s">
        <v>1415</v>
      </c>
      <c r="E61" s="69" t="s">
        <v>2031</v>
      </c>
      <c r="F61" s="243" t="s">
        <v>1748</v>
      </c>
      <c r="G61" s="69" t="s">
        <v>1818</v>
      </c>
      <c r="H61" s="69" t="s">
        <v>1416</v>
      </c>
      <c r="I61" s="105" t="s">
        <v>1575</v>
      </c>
      <c r="J61" s="66"/>
      <c r="K61" s="66"/>
    </row>
    <row r="62" spans="1:11" ht="15" customHeight="1">
      <c r="A62" s="248" t="s">
        <v>1826</v>
      </c>
      <c r="B62" s="55">
        <v>58</v>
      </c>
      <c r="C62" s="85" t="s">
        <v>1638</v>
      </c>
      <c r="D62" s="69" t="s">
        <v>2003</v>
      </c>
      <c r="E62" s="69" t="s">
        <v>2002</v>
      </c>
      <c r="F62" s="243" t="s">
        <v>1748</v>
      </c>
      <c r="G62" s="69" t="s">
        <v>1760</v>
      </c>
      <c r="H62" s="69" t="s">
        <v>1417</v>
      </c>
      <c r="I62" s="105" t="s">
        <v>1576</v>
      </c>
      <c r="J62" s="66"/>
      <c r="K62" s="66"/>
    </row>
    <row r="63" spans="1:11" ht="15" customHeight="1">
      <c r="A63" s="248" t="s">
        <v>1827</v>
      </c>
      <c r="B63" s="55">
        <v>59</v>
      </c>
      <c r="C63" s="85" t="s">
        <v>1639</v>
      </c>
      <c r="D63" s="69" t="s">
        <v>1944</v>
      </c>
      <c r="E63" s="69" t="s">
        <v>1983</v>
      </c>
      <c r="F63" s="243" t="s">
        <v>1748</v>
      </c>
      <c r="G63" s="69" t="s">
        <v>1944</v>
      </c>
      <c r="H63" s="69" t="s">
        <v>1751</v>
      </c>
      <c r="I63" s="105" t="s">
        <v>1577</v>
      </c>
      <c r="J63" s="66"/>
      <c r="K63" s="66"/>
    </row>
    <row r="64" spans="1:11" ht="15" customHeight="1">
      <c r="A64" s="248" t="s">
        <v>1829</v>
      </c>
      <c r="B64" s="55">
        <v>60</v>
      </c>
      <c r="C64" s="85" t="s">
        <v>1638</v>
      </c>
      <c r="D64" s="69" t="s">
        <v>1945</v>
      </c>
      <c r="E64" s="69" t="s">
        <v>2044</v>
      </c>
      <c r="F64" s="243" t="s">
        <v>1748</v>
      </c>
      <c r="G64" s="69" t="s">
        <v>1418</v>
      </c>
      <c r="H64" s="69" t="s">
        <v>1766</v>
      </c>
      <c r="I64" s="105" t="s">
        <v>1578</v>
      </c>
      <c r="J64" s="66"/>
      <c r="K64" s="66"/>
    </row>
    <row r="65" spans="1:11" ht="15" customHeight="1">
      <c r="A65" s="248" t="s">
        <v>1830</v>
      </c>
      <c r="B65" s="55">
        <v>61</v>
      </c>
      <c r="C65" s="85" t="s">
        <v>1639</v>
      </c>
      <c r="D65" s="69" t="s">
        <v>1419</v>
      </c>
      <c r="E65" s="69" t="s">
        <v>1420</v>
      </c>
      <c r="F65" s="243" t="s">
        <v>1748</v>
      </c>
      <c r="G65" s="69" t="s">
        <v>1941</v>
      </c>
      <c r="H65" s="69" t="s">
        <v>1884</v>
      </c>
      <c r="I65" s="105" t="s">
        <v>1579</v>
      </c>
      <c r="J65" s="66"/>
      <c r="K65" s="66"/>
    </row>
    <row r="66" spans="1:11" ht="15" customHeight="1">
      <c r="A66" s="248" t="s">
        <v>1831</v>
      </c>
      <c r="B66" s="55">
        <v>62</v>
      </c>
      <c r="C66" s="85" t="s">
        <v>1640</v>
      </c>
      <c r="D66" s="69" t="s">
        <v>1954</v>
      </c>
      <c r="E66" s="69" t="s">
        <v>2008</v>
      </c>
      <c r="F66" s="243" t="s">
        <v>1748</v>
      </c>
      <c r="G66" s="69" t="s">
        <v>1760</v>
      </c>
      <c r="H66" s="69" t="s">
        <v>1805</v>
      </c>
      <c r="I66" s="105" t="s">
        <v>1580</v>
      </c>
      <c r="J66" s="66"/>
      <c r="K66" s="66"/>
    </row>
    <row r="67" spans="1:11" ht="15" customHeight="1">
      <c r="A67" s="248" t="s">
        <v>1833</v>
      </c>
      <c r="B67" s="55">
        <v>63</v>
      </c>
      <c r="C67" s="85" t="s">
        <v>1640</v>
      </c>
      <c r="D67" s="69" t="s">
        <v>1984</v>
      </c>
      <c r="E67" s="69" t="s">
        <v>1421</v>
      </c>
      <c r="F67" s="243" t="s">
        <v>1748</v>
      </c>
      <c r="G67" s="69" t="s">
        <v>1984</v>
      </c>
      <c r="H67" s="69" t="s">
        <v>1789</v>
      </c>
      <c r="I67" s="105" t="s">
        <v>1581</v>
      </c>
      <c r="J67" s="66"/>
      <c r="K67" s="66"/>
    </row>
    <row r="68" spans="1:11" ht="15" customHeight="1">
      <c r="A68" s="248" t="s">
        <v>1834</v>
      </c>
      <c r="B68" s="55">
        <v>64</v>
      </c>
      <c r="C68" s="85" t="s">
        <v>1639</v>
      </c>
      <c r="D68" s="69" t="s">
        <v>1642</v>
      </c>
      <c r="E68" s="69" t="s">
        <v>1689</v>
      </c>
      <c r="F68" s="243" t="s">
        <v>1748</v>
      </c>
      <c r="G68" s="69"/>
      <c r="H68" s="69" t="s">
        <v>1972</v>
      </c>
      <c r="I68" s="105" t="s">
        <v>1582</v>
      </c>
      <c r="J68" s="66"/>
      <c r="K68" s="66"/>
    </row>
    <row r="69" spans="1:11" ht="15" customHeight="1">
      <c r="A69" s="248" t="s">
        <v>1836</v>
      </c>
      <c r="B69" s="55">
        <v>65</v>
      </c>
      <c r="C69" s="85" t="s">
        <v>1638</v>
      </c>
      <c r="D69" s="69" t="s">
        <v>1946</v>
      </c>
      <c r="E69" s="69" t="s">
        <v>1690</v>
      </c>
      <c r="F69" s="243" t="s">
        <v>1748</v>
      </c>
      <c r="G69" s="69" t="s">
        <v>1947</v>
      </c>
      <c r="H69" s="69" t="s">
        <v>1971</v>
      </c>
      <c r="I69" s="105" t="s">
        <v>1583</v>
      </c>
      <c r="J69" s="66"/>
      <c r="K69" s="66"/>
    </row>
    <row r="70" spans="1:11" ht="15" customHeight="1">
      <c r="A70" s="248" t="s">
        <v>1837</v>
      </c>
      <c r="B70" s="55">
        <v>66</v>
      </c>
      <c r="C70" s="85" t="s">
        <v>1638</v>
      </c>
      <c r="D70" s="69" t="s">
        <v>1709</v>
      </c>
      <c r="E70" s="69" t="s">
        <v>1706</v>
      </c>
      <c r="F70" s="243" t="s">
        <v>1748</v>
      </c>
      <c r="G70" s="69"/>
      <c r="H70" s="69" t="s">
        <v>1422</v>
      </c>
      <c r="I70" s="105" t="s">
        <v>1584</v>
      </c>
      <c r="J70" s="66"/>
      <c r="K70" s="66"/>
    </row>
    <row r="71" spans="1:11" ht="15" customHeight="1">
      <c r="A71" s="248" t="s">
        <v>1838</v>
      </c>
      <c r="B71" s="55">
        <v>67</v>
      </c>
      <c r="C71" s="85" t="s">
        <v>1640</v>
      </c>
      <c r="D71" s="69" t="s">
        <v>1917</v>
      </c>
      <c r="E71" s="69" t="s">
        <v>1918</v>
      </c>
      <c r="F71" s="243" t="s">
        <v>1748</v>
      </c>
      <c r="G71" s="69"/>
      <c r="H71" s="69" t="s">
        <v>1805</v>
      </c>
      <c r="I71" s="105" t="s">
        <v>1585</v>
      </c>
      <c r="J71" s="66"/>
      <c r="K71" s="66"/>
    </row>
    <row r="72" spans="1:11" ht="15" customHeight="1">
      <c r="A72" s="248" t="s">
        <v>1839</v>
      </c>
      <c r="B72" s="55">
        <v>68</v>
      </c>
      <c r="C72" s="85" t="s">
        <v>1638</v>
      </c>
      <c r="D72" s="69" t="s">
        <v>1943</v>
      </c>
      <c r="E72" s="69" t="s">
        <v>1423</v>
      </c>
      <c r="F72" s="243" t="s">
        <v>1748</v>
      </c>
      <c r="G72" s="69" t="s">
        <v>1947</v>
      </c>
      <c r="H72" s="69" t="s">
        <v>1774</v>
      </c>
      <c r="I72" s="105" t="s">
        <v>1586</v>
      </c>
      <c r="J72" s="66"/>
      <c r="K72" s="66"/>
    </row>
    <row r="73" spans="1:11" ht="15" customHeight="1">
      <c r="A73" s="248" t="s">
        <v>1840</v>
      </c>
      <c r="B73" s="55">
        <v>69</v>
      </c>
      <c r="C73" s="85" t="s">
        <v>1638</v>
      </c>
      <c r="D73" s="69" t="s">
        <v>1424</v>
      </c>
      <c r="E73" s="69" t="s">
        <v>1425</v>
      </c>
      <c r="F73" s="243" t="s">
        <v>1748</v>
      </c>
      <c r="G73" s="69" t="s">
        <v>1424</v>
      </c>
      <c r="H73" s="69" t="s">
        <v>1793</v>
      </c>
      <c r="I73" s="105" t="s">
        <v>1587</v>
      </c>
      <c r="J73" s="66"/>
      <c r="K73" s="66"/>
    </row>
    <row r="74" spans="1:11" ht="15" customHeight="1">
      <c r="A74" s="248" t="s">
        <v>1842</v>
      </c>
      <c r="B74" s="55">
        <v>70</v>
      </c>
      <c r="C74" s="85" t="s">
        <v>1638</v>
      </c>
      <c r="D74" s="69" t="s">
        <v>1426</v>
      </c>
      <c r="E74" s="69" t="s">
        <v>1427</v>
      </c>
      <c r="F74" s="243" t="s">
        <v>1748</v>
      </c>
      <c r="G74" s="69" t="s">
        <v>1426</v>
      </c>
      <c r="H74" s="69" t="s">
        <v>1428</v>
      </c>
      <c r="I74" s="105" t="s">
        <v>1588</v>
      </c>
      <c r="J74" s="66"/>
      <c r="K74" s="66"/>
    </row>
    <row r="75" spans="1:11" ht="15" customHeight="1">
      <c r="A75" s="248" t="s">
        <v>1843</v>
      </c>
      <c r="B75" s="55">
        <v>71</v>
      </c>
      <c r="C75" s="85" t="s">
        <v>1641</v>
      </c>
      <c r="D75" s="69" t="s">
        <v>1704</v>
      </c>
      <c r="E75" s="69" t="s">
        <v>1705</v>
      </c>
      <c r="F75" s="243" t="s">
        <v>1748</v>
      </c>
      <c r="G75" s="69" t="s">
        <v>1704</v>
      </c>
      <c r="H75" s="69" t="s">
        <v>1429</v>
      </c>
      <c r="I75" s="105" t="s">
        <v>1589</v>
      </c>
      <c r="J75" s="66"/>
      <c r="K75" s="66"/>
    </row>
    <row r="76" spans="1:11" ht="15" customHeight="1">
      <c r="A76" s="248" t="s">
        <v>1845</v>
      </c>
      <c r="B76" s="55">
        <v>72</v>
      </c>
      <c r="C76" s="85" t="s">
        <v>1638</v>
      </c>
      <c r="D76" s="69" t="s">
        <v>1960</v>
      </c>
      <c r="E76" s="69" t="s">
        <v>1961</v>
      </c>
      <c r="F76" s="243" t="s">
        <v>1748</v>
      </c>
      <c r="G76" s="69" t="s">
        <v>1941</v>
      </c>
      <c r="H76" s="69" t="s">
        <v>1971</v>
      </c>
      <c r="I76" s="105" t="s">
        <v>1590</v>
      </c>
      <c r="J76" s="66"/>
      <c r="K76" s="66"/>
    </row>
    <row r="77" spans="1:11" ht="15" customHeight="1">
      <c r="A77" s="248" t="s">
        <v>1846</v>
      </c>
      <c r="B77" s="55">
        <v>73</v>
      </c>
      <c r="C77" s="85" t="s">
        <v>1641</v>
      </c>
      <c r="D77" s="69" t="s">
        <v>1973</v>
      </c>
      <c r="E77" s="69" t="s">
        <v>2004</v>
      </c>
      <c r="F77" s="243" t="s">
        <v>1748</v>
      </c>
      <c r="G77" s="69" t="s">
        <v>1688</v>
      </c>
      <c r="H77" s="69" t="s">
        <v>1841</v>
      </c>
      <c r="I77" s="105" t="s">
        <v>1591</v>
      </c>
      <c r="J77" s="66"/>
      <c r="K77" s="66"/>
    </row>
    <row r="78" spans="1:11" ht="15" customHeight="1">
      <c r="A78" s="248" t="s">
        <v>1848</v>
      </c>
      <c r="B78" s="55">
        <v>74</v>
      </c>
      <c r="C78" s="85" t="s">
        <v>1638</v>
      </c>
      <c r="D78" s="69" t="s">
        <v>1430</v>
      </c>
      <c r="E78" s="69" t="s">
        <v>1431</v>
      </c>
      <c r="F78" s="243" t="s">
        <v>1748</v>
      </c>
      <c r="G78" s="69" t="s">
        <v>1430</v>
      </c>
      <c r="H78" s="69" t="s">
        <v>1867</v>
      </c>
      <c r="I78" s="105" t="s">
        <v>1592</v>
      </c>
      <c r="J78" s="66"/>
      <c r="K78" s="66"/>
    </row>
    <row r="79" spans="1:11" ht="15" customHeight="1">
      <c r="A79" s="248" t="s">
        <v>1850</v>
      </c>
      <c r="B79" s="55">
        <v>75</v>
      </c>
      <c r="C79" s="85" t="s">
        <v>1641</v>
      </c>
      <c r="D79" s="69" t="s">
        <v>1740</v>
      </c>
      <c r="E79" s="69" t="s">
        <v>1851</v>
      </c>
      <c r="F79" s="243" t="s">
        <v>1748</v>
      </c>
      <c r="G79" s="69" t="s">
        <v>1851</v>
      </c>
      <c r="H79" s="69" t="s">
        <v>1429</v>
      </c>
      <c r="I79" s="105" t="s">
        <v>1593</v>
      </c>
      <c r="J79" s="66"/>
      <c r="K79" s="66"/>
    </row>
    <row r="80" spans="1:11" ht="15" customHeight="1">
      <c r="A80" s="248" t="s">
        <v>1852</v>
      </c>
      <c r="B80" s="55">
        <v>76</v>
      </c>
      <c r="C80" s="85" t="s">
        <v>1641</v>
      </c>
      <c r="D80" s="69" t="s">
        <v>1974</v>
      </c>
      <c r="E80" s="69" t="s">
        <v>1975</v>
      </c>
      <c r="F80" s="243" t="s">
        <v>1748</v>
      </c>
      <c r="G80" s="69" t="s">
        <v>1974</v>
      </c>
      <c r="H80" s="69" t="s">
        <v>1958</v>
      </c>
      <c r="I80" s="105" t="s">
        <v>1594</v>
      </c>
      <c r="J80" s="66"/>
      <c r="K80" s="66"/>
    </row>
    <row r="81" spans="1:11" ht="15" customHeight="1">
      <c r="A81" s="248" t="s">
        <v>1854</v>
      </c>
      <c r="B81" s="55">
        <v>77</v>
      </c>
      <c r="C81" s="85" t="s">
        <v>1638</v>
      </c>
      <c r="D81" s="69" t="s">
        <v>1959</v>
      </c>
      <c r="E81" s="69" t="s">
        <v>1968</v>
      </c>
      <c r="F81" s="243" t="s">
        <v>1748</v>
      </c>
      <c r="G81" s="69" t="s">
        <v>1947</v>
      </c>
      <c r="H81" s="69" t="s">
        <v>1880</v>
      </c>
      <c r="I81" s="105" t="s">
        <v>1595</v>
      </c>
      <c r="J81" s="66"/>
      <c r="K81" s="66"/>
    </row>
    <row r="82" spans="1:11" ht="15" customHeight="1">
      <c r="A82" s="248" t="s">
        <v>1855</v>
      </c>
      <c r="B82" s="55">
        <v>78</v>
      </c>
      <c r="C82" s="85" t="s">
        <v>1640</v>
      </c>
      <c r="D82" s="69" t="s">
        <v>1915</v>
      </c>
      <c r="E82" s="69" t="s">
        <v>1916</v>
      </c>
      <c r="F82" s="243" t="s">
        <v>1748</v>
      </c>
      <c r="G82" s="69" t="s">
        <v>1678</v>
      </c>
      <c r="H82" s="69" t="s">
        <v>1789</v>
      </c>
      <c r="I82" s="105" t="s">
        <v>1596</v>
      </c>
      <c r="J82" s="66"/>
      <c r="K82" s="66"/>
    </row>
    <row r="83" spans="1:11" ht="15" customHeight="1">
      <c r="A83" s="248" t="s">
        <v>1856</v>
      </c>
      <c r="B83" s="55">
        <v>79</v>
      </c>
      <c r="C83" s="85" t="s">
        <v>1662</v>
      </c>
      <c r="D83" s="69" t="s">
        <v>1981</v>
      </c>
      <c r="E83" s="69" t="s">
        <v>1982</v>
      </c>
      <c r="F83" s="243" t="s">
        <v>1748</v>
      </c>
      <c r="G83" s="69"/>
      <c r="H83" s="69" t="s">
        <v>1877</v>
      </c>
      <c r="I83" s="105" t="s">
        <v>1597</v>
      </c>
      <c r="J83" s="66"/>
      <c r="K83" s="66"/>
    </row>
    <row r="84" spans="1:11" ht="15" customHeight="1">
      <c r="A84" s="248" t="s">
        <v>1857</v>
      </c>
      <c r="B84" s="55">
        <v>80</v>
      </c>
      <c r="C84" s="85" t="s">
        <v>1662</v>
      </c>
      <c r="D84" s="69" t="s">
        <v>1953</v>
      </c>
      <c r="E84" s="69" t="s">
        <v>1955</v>
      </c>
      <c r="F84" s="243" t="s">
        <v>1748</v>
      </c>
      <c r="G84" s="69" t="s">
        <v>1818</v>
      </c>
      <c r="H84" s="69" t="s">
        <v>1952</v>
      </c>
      <c r="I84" s="105" t="s">
        <v>1598</v>
      </c>
      <c r="J84" s="66"/>
      <c r="K84" s="66"/>
    </row>
    <row r="85" spans="1:11" ht="15" customHeight="1">
      <c r="A85" s="248" t="s">
        <v>1858</v>
      </c>
      <c r="B85" s="55">
        <v>81</v>
      </c>
      <c r="C85" s="85" t="s">
        <v>1662</v>
      </c>
      <c r="D85" s="69" t="s">
        <v>1950</v>
      </c>
      <c r="E85" s="69" t="s">
        <v>1951</v>
      </c>
      <c r="F85" s="243" t="s">
        <v>1748</v>
      </c>
      <c r="G85" s="69" t="s">
        <v>1950</v>
      </c>
      <c r="H85" s="69" t="s">
        <v>1886</v>
      </c>
      <c r="I85" s="105" t="s">
        <v>1599</v>
      </c>
      <c r="J85" s="66"/>
      <c r="K85" s="66"/>
    </row>
    <row r="86" spans="1:11" ht="15" customHeight="1">
      <c r="A86" s="248" t="s">
        <v>1859</v>
      </c>
      <c r="B86" s="55">
        <v>83</v>
      </c>
      <c r="C86" s="85" t="s">
        <v>1640</v>
      </c>
      <c r="D86" s="69" t="s">
        <v>1847</v>
      </c>
      <c r="E86" s="69" t="s">
        <v>2046</v>
      </c>
      <c r="F86" s="243" t="s">
        <v>1748</v>
      </c>
      <c r="G86" s="69" t="s">
        <v>1698</v>
      </c>
      <c r="H86" s="69" t="s">
        <v>1824</v>
      </c>
      <c r="I86" s="105" t="s">
        <v>1600</v>
      </c>
      <c r="J86" s="66"/>
      <c r="K86" s="66"/>
    </row>
    <row r="87" spans="1:11" ht="15" customHeight="1">
      <c r="A87" s="248" t="s">
        <v>1860</v>
      </c>
      <c r="B87" s="55">
        <v>85</v>
      </c>
      <c r="C87" s="85" t="s">
        <v>1638</v>
      </c>
      <c r="D87" s="69" t="s">
        <v>1978</v>
      </c>
      <c r="E87" s="69" t="s">
        <v>1432</v>
      </c>
      <c r="F87" s="243" t="s">
        <v>1748</v>
      </c>
      <c r="G87" s="69" t="s">
        <v>1688</v>
      </c>
      <c r="H87" s="69" t="s">
        <v>1429</v>
      </c>
      <c r="I87" s="105" t="s">
        <v>1601</v>
      </c>
      <c r="J87" s="66"/>
      <c r="K87" s="66"/>
    </row>
    <row r="88" spans="1:11" ht="15" customHeight="1">
      <c r="A88" s="248" t="s">
        <v>1861</v>
      </c>
      <c r="B88" s="55">
        <v>86</v>
      </c>
      <c r="C88" s="85" t="s">
        <v>1641</v>
      </c>
      <c r="D88" s="69" t="s">
        <v>1998</v>
      </c>
      <c r="E88" s="69" t="s">
        <v>1908</v>
      </c>
      <c r="F88" s="243" t="s">
        <v>1748</v>
      </c>
      <c r="G88" s="69" t="s">
        <v>1433</v>
      </c>
      <c r="H88" s="69" t="s">
        <v>1429</v>
      </c>
      <c r="I88" s="105" t="s">
        <v>1602</v>
      </c>
      <c r="J88" s="66"/>
      <c r="K88" s="66"/>
    </row>
    <row r="89" spans="1:11" ht="15" customHeight="1">
      <c r="A89" s="248" t="s">
        <v>1862</v>
      </c>
      <c r="B89" s="55">
        <v>87</v>
      </c>
      <c r="C89" s="85" t="s">
        <v>1639</v>
      </c>
      <c r="D89" s="69" t="s">
        <v>1434</v>
      </c>
      <c r="E89" s="69" t="s">
        <v>1435</v>
      </c>
      <c r="F89" s="243" t="s">
        <v>1748</v>
      </c>
      <c r="G89" s="69" t="s">
        <v>1436</v>
      </c>
      <c r="H89" s="69" t="s">
        <v>1751</v>
      </c>
      <c r="I89" s="105" t="s">
        <v>1603</v>
      </c>
      <c r="J89" s="66"/>
      <c r="K89" s="66"/>
    </row>
    <row r="90" spans="1:11" ht="15" customHeight="1">
      <c r="A90" s="248" t="s">
        <v>1863</v>
      </c>
      <c r="B90" s="55">
        <v>88</v>
      </c>
      <c r="C90" s="85" t="s">
        <v>1638</v>
      </c>
      <c r="D90" s="69" t="s">
        <v>1985</v>
      </c>
      <c r="E90" s="69" t="s">
        <v>1986</v>
      </c>
      <c r="F90" s="243" t="s">
        <v>1748</v>
      </c>
      <c r="G90" s="69" t="s">
        <v>1693</v>
      </c>
      <c r="H90" s="69" t="s">
        <v>1766</v>
      </c>
      <c r="I90" s="105" t="s">
        <v>1604</v>
      </c>
      <c r="J90" s="66"/>
      <c r="K90" s="66"/>
    </row>
    <row r="91" spans="1:11" ht="15" customHeight="1">
      <c r="A91" s="248" t="s">
        <v>1864</v>
      </c>
      <c r="B91" s="55">
        <v>89</v>
      </c>
      <c r="C91" s="85" t="s">
        <v>1638</v>
      </c>
      <c r="D91" s="69" t="s">
        <v>1437</v>
      </c>
      <c r="E91" s="69" t="s">
        <v>2028</v>
      </c>
      <c r="F91" s="243" t="s">
        <v>1748</v>
      </c>
      <c r="G91" s="69" t="s">
        <v>1437</v>
      </c>
      <c r="H91" s="69" t="s">
        <v>1971</v>
      </c>
      <c r="I91" s="105" t="s">
        <v>1605</v>
      </c>
      <c r="J91" s="66"/>
      <c r="K91" s="66"/>
    </row>
    <row r="92" spans="1:11" ht="15" customHeight="1">
      <c r="A92" s="248" t="s">
        <v>1865</v>
      </c>
      <c r="B92" s="55">
        <v>90</v>
      </c>
      <c r="C92" s="85" t="s">
        <v>1638</v>
      </c>
      <c r="D92" s="69" t="s">
        <v>1635</v>
      </c>
      <c r="E92" s="69" t="s">
        <v>1765</v>
      </c>
      <c r="F92" s="243" t="s">
        <v>1748</v>
      </c>
      <c r="G92" s="69" t="s">
        <v>1765</v>
      </c>
      <c r="H92" s="69" t="s">
        <v>1849</v>
      </c>
      <c r="I92" s="105" t="s">
        <v>1606</v>
      </c>
      <c r="J92" s="66"/>
      <c r="K92" s="66"/>
    </row>
    <row r="93" spans="1:11" ht="15" customHeight="1">
      <c r="A93" s="248" t="s">
        <v>1866</v>
      </c>
      <c r="B93" s="55">
        <v>91</v>
      </c>
      <c r="C93" s="85" t="s">
        <v>1661</v>
      </c>
      <c r="D93" s="69" t="s">
        <v>1741</v>
      </c>
      <c r="E93" s="69" t="s">
        <v>1438</v>
      </c>
      <c r="F93" s="243" t="s">
        <v>1748</v>
      </c>
      <c r="G93" s="69" t="s">
        <v>1760</v>
      </c>
      <c r="H93" s="69" t="s">
        <v>1828</v>
      </c>
      <c r="I93" s="105" t="s">
        <v>1607</v>
      </c>
      <c r="J93" s="66"/>
      <c r="K93" s="66"/>
    </row>
    <row r="94" spans="1:11" ht="15" customHeight="1">
      <c r="A94" s="248" t="s">
        <v>1868</v>
      </c>
      <c r="B94" s="55">
        <v>92</v>
      </c>
      <c r="C94" s="85" t="s">
        <v>1639</v>
      </c>
      <c r="D94" s="69" t="s">
        <v>1700</v>
      </c>
      <c r="E94" s="69" t="s">
        <v>1701</v>
      </c>
      <c r="F94" s="243" t="s">
        <v>1748</v>
      </c>
      <c r="G94" s="69" t="s">
        <v>1795</v>
      </c>
      <c r="H94" s="69" t="s">
        <v>1761</v>
      </c>
      <c r="I94" s="105" t="s">
        <v>1608</v>
      </c>
      <c r="J94" s="66"/>
      <c r="K94" s="66"/>
    </row>
    <row r="95" spans="1:11" ht="15" customHeight="1">
      <c r="A95" s="248" t="s">
        <v>1869</v>
      </c>
      <c r="B95" s="55">
        <v>93</v>
      </c>
      <c r="C95" s="85" t="s">
        <v>1638</v>
      </c>
      <c r="D95" s="69" t="s">
        <v>1439</v>
      </c>
      <c r="E95" s="69" t="s">
        <v>1440</v>
      </c>
      <c r="F95" s="243" t="s">
        <v>1748</v>
      </c>
      <c r="G95" s="69" t="s">
        <v>1441</v>
      </c>
      <c r="H95" s="69" t="s">
        <v>1849</v>
      </c>
      <c r="I95" s="105" t="s">
        <v>1609</v>
      </c>
      <c r="J95" s="66"/>
      <c r="K95" s="66"/>
    </row>
    <row r="96" spans="1:11" ht="15" customHeight="1">
      <c r="A96" s="248" t="s">
        <v>1870</v>
      </c>
      <c r="B96" s="55">
        <v>94</v>
      </c>
      <c r="C96" s="85" t="s">
        <v>1641</v>
      </c>
      <c r="D96" s="69" t="s">
        <v>1699</v>
      </c>
      <c r="E96" s="69" t="s">
        <v>2013</v>
      </c>
      <c r="F96" s="243" t="s">
        <v>1748</v>
      </c>
      <c r="G96" s="69" t="s">
        <v>1699</v>
      </c>
      <c r="H96" s="69" t="s">
        <v>1766</v>
      </c>
      <c r="I96" s="105" t="s">
        <v>1610</v>
      </c>
      <c r="J96" s="66"/>
      <c r="K96" s="66"/>
    </row>
    <row r="97" spans="1:11" ht="15" customHeight="1">
      <c r="A97" s="248" t="s">
        <v>1871</v>
      </c>
      <c r="B97" s="55">
        <v>95</v>
      </c>
      <c r="C97" s="85" t="s">
        <v>1638</v>
      </c>
      <c r="D97" s="69" t="s">
        <v>1442</v>
      </c>
      <c r="E97" s="69" t="s">
        <v>1443</v>
      </c>
      <c r="F97" s="243" t="s">
        <v>1748</v>
      </c>
      <c r="G97" s="69" t="s">
        <v>1795</v>
      </c>
      <c r="H97" s="69" t="s">
        <v>1793</v>
      </c>
      <c r="I97" s="105" t="s">
        <v>1611</v>
      </c>
      <c r="J97" s="66"/>
      <c r="K97" s="66"/>
    </row>
    <row r="98" spans="1:11" ht="15" customHeight="1">
      <c r="A98" s="248" t="s">
        <v>1873</v>
      </c>
      <c r="B98" s="55">
        <v>96</v>
      </c>
      <c r="C98" s="85" t="s">
        <v>1641</v>
      </c>
      <c r="D98" s="69" t="s">
        <v>1696</v>
      </c>
      <c r="E98" s="69" t="s">
        <v>1697</v>
      </c>
      <c r="F98" s="243" t="s">
        <v>1748</v>
      </c>
      <c r="G98" s="69" t="s">
        <v>1760</v>
      </c>
      <c r="H98" s="69" t="s">
        <v>1880</v>
      </c>
      <c r="I98" s="105" t="s">
        <v>1612</v>
      </c>
      <c r="J98" s="66"/>
      <c r="K98" s="66"/>
    </row>
    <row r="99" spans="1:11" ht="15" customHeight="1">
      <c r="A99" s="248" t="s">
        <v>1874</v>
      </c>
      <c r="B99" s="55">
        <v>97</v>
      </c>
      <c r="C99" s="85" t="s">
        <v>1639</v>
      </c>
      <c r="D99" s="69" t="s">
        <v>1919</v>
      </c>
      <c r="E99" s="69" t="s">
        <v>1923</v>
      </c>
      <c r="F99" s="243" t="s">
        <v>1748</v>
      </c>
      <c r="G99" s="69" t="s">
        <v>1919</v>
      </c>
      <c r="H99" s="69" t="s">
        <v>1920</v>
      </c>
      <c r="I99" s="105" t="s">
        <v>1613</v>
      </c>
      <c r="J99" s="66"/>
      <c r="K99" s="66"/>
    </row>
    <row r="100" spans="1:11" ht="15" customHeight="1">
      <c r="A100" s="248" t="s">
        <v>1875</v>
      </c>
      <c r="B100" s="55">
        <v>98</v>
      </c>
      <c r="C100" s="85" t="s">
        <v>1641</v>
      </c>
      <c r="D100" s="69" t="s">
        <v>2000</v>
      </c>
      <c r="E100" s="69" t="s">
        <v>1832</v>
      </c>
      <c r="F100" s="243" t="s">
        <v>1748</v>
      </c>
      <c r="G100" s="69" t="s">
        <v>1818</v>
      </c>
      <c r="H100" s="69" t="s">
        <v>1841</v>
      </c>
      <c r="I100" s="105" t="s">
        <v>1614</v>
      </c>
      <c r="J100" s="66"/>
      <c r="K100" s="66"/>
    </row>
    <row r="101" spans="1:11" ht="15" customHeight="1">
      <c r="A101" s="248" t="s">
        <v>1876</v>
      </c>
      <c r="B101" s="55">
        <v>99</v>
      </c>
      <c r="C101" s="85" t="s">
        <v>1662</v>
      </c>
      <c r="D101" s="69" t="s">
        <v>1956</v>
      </c>
      <c r="E101" s="69" t="s">
        <v>1444</v>
      </c>
      <c r="F101" s="243" t="s">
        <v>1748</v>
      </c>
      <c r="G101" s="69" t="s">
        <v>1980</v>
      </c>
      <c r="H101" s="69" t="s">
        <v>1957</v>
      </c>
      <c r="I101" s="105" t="s">
        <v>1615</v>
      </c>
      <c r="J101" s="66"/>
      <c r="K101" s="66"/>
    </row>
    <row r="102" spans="1:11" ht="15" customHeight="1">
      <c r="A102" s="248" t="s">
        <v>1878</v>
      </c>
      <c r="B102" s="55">
        <v>100</v>
      </c>
      <c r="C102" s="85" t="s">
        <v>1661</v>
      </c>
      <c r="D102" s="69" t="s">
        <v>2009</v>
      </c>
      <c r="E102" s="69" t="s">
        <v>2010</v>
      </c>
      <c r="F102" s="243" t="s">
        <v>1748</v>
      </c>
      <c r="G102" s="69" t="s">
        <v>2009</v>
      </c>
      <c r="H102" s="69" t="s">
        <v>1789</v>
      </c>
      <c r="I102" s="105" t="s">
        <v>1616</v>
      </c>
      <c r="J102" s="66"/>
      <c r="K102" s="66"/>
    </row>
    <row r="103" spans="1:11" ht="15" customHeight="1">
      <c r="A103" s="248" t="s">
        <v>1879</v>
      </c>
      <c r="B103" s="55">
        <v>101</v>
      </c>
      <c r="C103" s="85" t="s">
        <v>1661</v>
      </c>
      <c r="D103" s="69" t="s">
        <v>1742</v>
      </c>
      <c r="E103" s="69" t="s">
        <v>1872</v>
      </c>
      <c r="F103" s="243" t="s">
        <v>1748</v>
      </c>
      <c r="G103" s="69" t="s">
        <v>1760</v>
      </c>
      <c r="H103" s="69" t="s">
        <v>1749</v>
      </c>
      <c r="I103" s="105" t="s">
        <v>1617</v>
      </c>
      <c r="J103" s="66"/>
      <c r="K103" s="66"/>
    </row>
    <row r="104" spans="1:11" ht="15" customHeight="1">
      <c r="A104" s="248" t="s">
        <v>1881</v>
      </c>
      <c r="B104" s="55">
        <v>102</v>
      </c>
      <c r="C104" s="85" t="s">
        <v>1638</v>
      </c>
      <c r="D104" s="69" t="s">
        <v>1979</v>
      </c>
      <c r="E104" s="69" t="s">
        <v>1445</v>
      </c>
      <c r="F104" s="243" t="s">
        <v>1748</v>
      </c>
      <c r="G104" s="69" t="s">
        <v>1688</v>
      </c>
      <c r="H104" s="69" t="s">
        <v>1971</v>
      </c>
      <c r="I104" s="105" t="s">
        <v>1618</v>
      </c>
      <c r="J104" s="66"/>
      <c r="K104" s="66"/>
    </row>
    <row r="105" spans="1:11" ht="15" customHeight="1">
      <c r="A105" s="248" t="s">
        <v>1882</v>
      </c>
      <c r="B105" s="55">
        <v>103</v>
      </c>
      <c r="C105" s="85" t="s">
        <v>1641</v>
      </c>
      <c r="D105" s="69" t="s">
        <v>1446</v>
      </c>
      <c r="E105" s="69" t="s">
        <v>1447</v>
      </c>
      <c r="F105" s="243" t="s">
        <v>1748</v>
      </c>
      <c r="G105" s="69" t="s">
        <v>1446</v>
      </c>
      <c r="H105" s="69" t="s">
        <v>1774</v>
      </c>
      <c r="I105" s="105" t="s">
        <v>1619</v>
      </c>
      <c r="J105" s="66"/>
      <c r="K105" s="66"/>
    </row>
    <row r="106" spans="1:11" ht="15" customHeight="1">
      <c r="A106" s="248" t="s">
        <v>1883</v>
      </c>
      <c r="B106" s="55">
        <v>104</v>
      </c>
      <c r="C106" s="85" t="s">
        <v>1641</v>
      </c>
      <c r="D106" s="69" t="s">
        <v>1448</v>
      </c>
      <c r="E106" s="69" t="s">
        <v>2014</v>
      </c>
      <c r="F106" s="243" t="s">
        <v>1748</v>
      </c>
      <c r="G106" s="69" t="s">
        <v>1414</v>
      </c>
      <c r="H106" s="69" t="s">
        <v>1809</v>
      </c>
      <c r="I106" s="105" t="s">
        <v>1620</v>
      </c>
      <c r="J106" s="66"/>
      <c r="K106" s="66"/>
    </row>
    <row r="107" spans="1:11" ht="15" customHeight="1">
      <c r="A107" s="248" t="s">
        <v>1885</v>
      </c>
      <c r="B107" s="55">
        <v>105</v>
      </c>
      <c r="C107" s="85" t="s">
        <v>1641</v>
      </c>
      <c r="D107" s="69" t="s">
        <v>1449</v>
      </c>
      <c r="E107" s="69" t="s">
        <v>1450</v>
      </c>
      <c r="F107" s="243" t="s">
        <v>1748</v>
      </c>
      <c r="G107" s="69" t="s">
        <v>1947</v>
      </c>
      <c r="H107" s="69" t="s">
        <v>1809</v>
      </c>
      <c r="I107" s="105" t="s">
        <v>1621</v>
      </c>
      <c r="J107" s="66"/>
      <c r="K107" s="66"/>
    </row>
    <row r="108" spans="1:11" ht="15" customHeight="1">
      <c r="A108" s="248" t="s">
        <v>1887</v>
      </c>
      <c r="B108" s="55">
        <v>106</v>
      </c>
      <c r="C108" s="85" t="s">
        <v>1638</v>
      </c>
      <c r="D108" s="69" t="s">
        <v>1451</v>
      </c>
      <c r="E108" s="69" t="s">
        <v>1940</v>
      </c>
      <c r="F108" s="243" t="s">
        <v>1748</v>
      </c>
      <c r="G108" s="69" t="s">
        <v>1947</v>
      </c>
      <c r="H108" s="69" t="s">
        <v>1766</v>
      </c>
      <c r="I108" s="105" t="s">
        <v>1622</v>
      </c>
      <c r="J108" s="66"/>
      <c r="K108" s="66"/>
    </row>
    <row r="109" spans="1:11" ht="15" customHeight="1">
      <c r="A109" s="248" t="s">
        <v>1888</v>
      </c>
      <c r="B109" s="55">
        <v>107</v>
      </c>
      <c r="C109" s="85" t="s">
        <v>1659</v>
      </c>
      <c r="D109" s="69" t="s">
        <v>1452</v>
      </c>
      <c r="E109" s="69" t="s">
        <v>1453</v>
      </c>
      <c r="F109" s="243" t="s">
        <v>1748</v>
      </c>
      <c r="G109" s="69" t="s">
        <v>1452</v>
      </c>
      <c r="H109" s="69" t="s">
        <v>1454</v>
      </c>
      <c r="I109" s="105" t="s">
        <v>1623</v>
      </c>
      <c r="J109" s="66"/>
      <c r="K109" s="66"/>
    </row>
    <row r="110" spans="1:11" ht="15" customHeight="1">
      <c r="A110" s="248" t="s">
        <v>1889</v>
      </c>
      <c r="B110" s="55">
        <v>108</v>
      </c>
      <c r="C110" s="85" t="s">
        <v>1641</v>
      </c>
      <c r="D110" s="69" t="s">
        <v>1702</v>
      </c>
      <c r="E110" s="69" t="s">
        <v>1703</v>
      </c>
      <c r="F110" s="243" t="s">
        <v>1748</v>
      </c>
      <c r="G110" s="69" t="s">
        <v>1853</v>
      </c>
      <c r="H110" s="69" t="s">
        <v>1880</v>
      </c>
      <c r="I110" s="105" t="s">
        <v>1624</v>
      </c>
      <c r="J110" s="66"/>
      <c r="K110" s="66"/>
    </row>
    <row r="111" spans="1:11" ht="15" customHeight="1">
      <c r="A111" s="248" t="s">
        <v>1890</v>
      </c>
      <c r="B111" s="55">
        <v>109</v>
      </c>
      <c r="C111" s="85" t="s">
        <v>1638</v>
      </c>
      <c r="D111" s="69" t="s">
        <v>1455</v>
      </c>
      <c r="E111" s="69" t="s">
        <v>1456</v>
      </c>
      <c r="F111" s="243" t="s">
        <v>1748</v>
      </c>
      <c r="G111" s="69"/>
      <c r="H111" s="69" t="s">
        <v>1457</v>
      </c>
      <c r="I111" s="105" t="s">
        <v>1625</v>
      </c>
      <c r="J111" s="66"/>
      <c r="K111" s="66"/>
    </row>
    <row r="112" spans="1:11" ht="15" customHeight="1">
      <c r="A112" s="248" t="s">
        <v>1891</v>
      </c>
      <c r="B112" s="55">
        <v>110</v>
      </c>
      <c r="C112" s="85" t="s">
        <v>1662</v>
      </c>
      <c r="D112" s="69" t="s">
        <v>1921</v>
      </c>
      <c r="E112" s="69" t="s">
        <v>1922</v>
      </c>
      <c r="F112" s="243" t="s">
        <v>1748</v>
      </c>
      <c r="G112" s="69" t="s">
        <v>1760</v>
      </c>
      <c r="H112" s="69" t="s">
        <v>1886</v>
      </c>
      <c r="I112" s="105" t="s">
        <v>1626</v>
      </c>
      <c r="J112" s="66"/>
      <c r="K112" s="66"/>
    </row>
    <row r="113" spans="1:11" ht="15" customHeight="1">
      <c r="A113" s="248" t="s">
        <v>1892</v>
      </c>
      <c r="B113" s="55">
        <v>111</v>
      </c>
      <c r="C113" s="85" t="s">
        <v>1638</v>
      </c>
      <c r="D113" s="69" t="s">
        <v>1458</v>
      </c>
      <c r="E113" s="69" t="s">
        <v>1518</v>
      </c>
      <c r="F113" s="243" t="s">
        <v>1748</v>
      </c>
      <c r="G113" s="69" t="s">
        <v>1458</v>
      </c>
      <c r="H113" s="69" t="s">
        <v>1793</v>
      </c>
      <c r="I113" s="105" t="s">
        <v>1627</v>
      </c>
      <c r="J113" s="66"/>
      <c r="K113" s="66"/>
    </row>
    <row r="114" spans="1:11" ht="15" customHeight="1">
      <c r="A114" s="248" t="s">
        <v>1893</v>
      </c>
      <c r="B114" s="55">
        <v>112</v>
      </c>
      <c r="C114" s="85" t="s">
        <v>1662</v>
      </c>
      <c r="D114" s="69" t="s">
        <v>1459</v>
      </c>
      <c r="E114" s="69" t="s">
        <v>1460</v>
      </c>
      <c r="F114" s="243" t="s">
        <v>1748</v>
      </c>
      <c r="G114" s="69"/>
      <c r="H114" s="69" t="s">
        <v>1877</v>
      </c>
      <c r="I114" s="105" t="s">
        <v>1628</v>
      </c>
      <c r="J114" s="66"/>
      <c r="K114" s="66"/>
    </row>
    <row r="115" spans="1:11" ht="15" customHeight="1">
      <c r="A115" s="248" t="s">
        <v>1894</v>
      </c>
      <c r="B115" s="55">
        <v>113</v>
      </c>
      <c r="C115" s="85" t="s">
        <v>1641</v>
      </c>
      <c r="D115" s="69" t="s">
        <v>1461</v>
      </c>
      <c r="E115" s="69" t="s">
        <v>1462</v>
      </c>
      <c r="F115" s="243" t="s">
        <v>1748</v>
      </c>
      <c r="G115" s="69" t="s">
        <v>1461</v>
      </c>
      <c r="H115" s="69" t="s">
        <v>1463</v>
      </c>
      <c r="I115" s="105" t="s">
        <v>1629</v>
      </c>
      <c r="J115" s="66"/>
      <c r="K115" s="66"/>
    </row>
    <row r="116" spans="1:11" ht="15" customHeight="1">
      <c r="A116" s="248" t="s">
        <v>1895</v>
      </c>
      <c r="B116" s="55">
        <v>114</v>
      </c>
      <c r="C116" s="85" t="s">
        <v>1640</v>
      </c>
      <c r="D116" s="69" t="s">
        <v>1464</v>
      </c>
      <c r="E116" s="69" t="s">
        <v>1465</v>
      </c>
      <c r="F116" s="243" t="s">
        <v>1748</v>
      </c>
      <c r="G116" s="69" t="s">
        <v>1464</v>
      </c>
      <c r="H116" s="69" t="s">
        <v>1682</v>
      </c>
      <c r="I116" s="105" t="s">
        <v>1630</v>
      </c>
      <c r="J116" s="66"/>
      <c r="K116" s="66"/>
    </row>
    <row r="117" spans="1:11" ht="15" customHeight="1">
      <c r="A117" s="248" t="s">
        <v>1896</v>
      </c>
      <c r="B117" s="55">
        <v>115</v>
      </c>
      <c r="C117" s="85" t="s">
        <v>1640</v>
      </c>
      <c r="D117" s="69" t="s">
        <v>1467</v>
      </c>
      <c r="E117" s="69" t="s">
        <v>2029</v>
      </c>
      <c r="F117" s="243" t="s">
        <v>1748</v>
      </c>
      <c r="G117" s="69" t="s">
        <v>1941</v>
      </c>
      <c r="H117" s="69" t="s">
        <v>1824</v>
      </c>
      <c r="I117" s="105" t="s">
        <v>1631</v>
      </c>
      <c r="J117" s="66"/>
      <c r="K117" s="66"/>
    </row>
    <row r="118" spans="1:11" ht="15" customHeight="1">
      <c r="A118" s="248" t="s">
        <v>1897</v>
      </c>
      <c r="B118" s="55">
        <v>116</v>
      </c>
      <c r="C118" s="85" t="s">
        <v>1640</v>
      </c>
      <c r="D118" s="69" t="s">
        <v>1469</v>
      </c>
      <c r="E118" s="69" t="s">
        <v>1470</v>
      </c>
      <c r="F118" s="243" t="s">
        <v>1748</v>
      </c>
      <c r="G118" s="69" t="s">
        <v>1469</v>
      </c>
      <c r="H118" s="69" t="s">
        <v>1471</v>
      </c>
      <c r="I118" s="105" t="s">
        <v>1632</v>
      </c>
      <c r="J118" s="66"/>
      <c r="K118" s="66"/>
    </row>
    <row r="119" spans="1:11" ht="15" customHeight="1">
      <c r="A119" s="248" t="s">
        <v>1898</v>
      </c>
      <c r="B119" s="55">
        <v>117</v>
      </c>
      <c r="C119" s="85" t="s">
        <v>1639</v>
      </c>
      <c r="D119" s="69" t="s">
        <v>1473</v>
      </c>
      <c r="E119" s="69" t="s">
        <v>1474</v>
      </c>
      <c r="F119" s="243" t="s">
        <v>1748</v>
      </c>
      <c r="G119" s="69" t="s">
        <v>1473</v>
      </c>
      <c r="H119" s="69" t="s">
        <v>1812</v>
      </c>
      <c r="I119" s="105" t="s">
        <v>1633</v>
      </c>
      <c r="J119" s="66"/>
      <c r="K119" s="66"/>
    </row>
    <row r="120" spans="1:11" ht="15" customHeight="1">
      <c r="A120" s="248" t="s">
        <v>1899</v>
      </c>
      <c r="B120" s="55">
        <v>118</v>
      </c>
      <c r="C120" s="85" t="s">
        <v>1639</v>
      </c>
      <c r="D120" s="69" t="s">
        <v>1476</v>
      </c>
      <c r="E120" s="69" t="s">
        <v>2030</v>
      </c>
      <c r="F120" s="243" t="s">
        <v>1748</v>
      </c>
      <c r="G120" s="69" t="s">
        <v>1476</v>
      </c>
      <c r="H120" s="69" t="s">
        <v>1920</v>
      </c>
      <c r="I120" s="105" t="s">
        <v>1466</v>
      </c>
      <c r="J120" s="66"/>
      <c r="K120" s="66"/>
    </row>
    <row r="121" spans="1:11" ht="15" customHeight="1">
      <c r="A121" s="248" t="s">
        <v>1900</v>
      </c>
      <c r="B121" s="55">
        <v>119</v>
      </c>
      <c r="C121" s="85" t="s">
        <v>1639</v>
      </c>
      <c r="D121" s="69" t="s">
        <v>1478</v>
      </c>
      <c r="E121" s="69" t="s">
        <v>1479</v>
      </c>
      <c r="F121" s="243" t="s">
        <v>1748</v>
      </c>
      <c r="G121" s="69" t="s">
        <v>1478</v>
      </c>
      <c r="H121" s="69" t="s">
        <v>1884</v>
      </c>
      <c r="I121" s="105" t="s">
        <v>1468</v>
      </c>
      <c r="J121" s="66"/>
      <c r="K121" s="66"/>
    </row>
    <row r="122" spans="1:11" ht="15" customHeight="1">
      <c r="A122" s="248" t="s">
        <v>1901</v>
      </c>
      <c r="B122" s="55">
        <v>121</v>
      </c>
      <c r="C122" s="85" t="s">
        <v>1641</v>
      </c>
      <c r="D122" s="69" t="s">
        <v>1482</v>
      </c>
      <c r="E122" s="69" t="s">
        <v>1483</v>
      </c>
      <c r="F122" s="243" t="s">
        <v>1748</v>
      </c>
      <c r="G122" s="69" t="s">
        <v>1484</v>
      </c>
      <c r="H122" s="69" t="s">
        <v>1880</v>
      </c>
      <c r="I122" s="105" t="s">
        <v>1472</v>
      </c>
      <c r="J122" s="66"/>
      <c r="K122" s="66"/>
    </row>
    <row r="123" spans="1:11" ht="15" customHeight="1">
      <c r="A123" s="248" t="s">
        <v>1902</v>
      </c>
      <c r="B123" s="55">
        <v>122</v>
      </c>
      <c r="C123" s="85" t="s">
        <v>1638</v>
      </c>
      <c r="D123" s="69" t="s">
        <v>1486</v>
      </c>
      <c r="E123" s="69" t="s">
        <v>1519</v>
      </c>
      <c r="F123" s="243" t="s">
        <v>1748</v>
      </c>
      <c r="G123" s="69" t="s">
        <v>1795</v>
      </c>
      <c r="H123" s="69" t="s">
        <v>1487</v>
      </c>
      <c r="I123" s="105" t="s">
        <v>1475</v>
      </c>
      <c r="J123" s="66"/>
      <c r="K123" s="66"/>
    </row>
    <row r="124" spans="1:11" ht="15" customHeight="1">
      <c r="A124" s="248" t="s">
        <v>1903</v>
      </c>
      <c r="B124" s="55">
        <v>123</v>
      </c>
      <c r="C124" s="85" t="s">
        <v>1638</v>
      </c>
      <c r="D124" s="69" t="s">
        <v>1489</v>
      </c>
      <c r="E124" s="69" t="s">
        <v>1490</v>
      </c>
      <c r="F124" s="243" t="s">
        <v>1748</v>
      </c>
      <c r="G124" s="69" t="s">
        <v>1489</v>
      </c>
      <c r="H124" s="69" t="s">
        <v>1880</v>
      </c>
      <c r="I124" s="105" t="s">
        <v>1477</v>
      </c>
      <c r="J124" s="66"/>
      <c r="K124" s="66"/>
    </row>
    <row r="125" spans="1:11" ht="15" customHeight="1">
      <c r="A125" s="248" t="s">
        <v>1904</v>
      </c>
      <c r="B125" s="55">
        <v>124</v>
      </c>
      <c r="C125" s="85" t="s">
        <v>1638</v>
      </c>
      <c r="D125" s="69" t="s">
        <v>1492</v>
      </c>
      <c r="E125" s="69" t="s">
        <v>1493</v>
      </c>
      <c r="F125" s="243" t="s">
        <v>1748</v>
      </c>
      <c r="G125" s="69"/>
      <c r="H125" s="69" t="s">
        <v>1880</v>
      </c>
      <c r="I125" s="105" t="s">
        <v>1480</v>
      </c>
      <c r="J125" s="66"/>
      <c r="K125" s="66"/>
    </row>
    <row r="126" spans="1:11" ht="15" customHeight="1">
      <c r="A126" s="248" t="s">
        <v>1905</v>
      </c>
      <c r="B126" s="55">
        <v>125</v>
      </c>
      <c r="C126" s="85" t="s">
        <v>1638</v>
      </c>
      <c r="D126" s="69" t="s">
        <v>1495</v>
      </c>
      <c r="E126" s="69" t="s">
        <v>1496</v>
      </c>
      <c r="F126" s="243" t="s">
        <v>1748</v>
      </c>
      <c r="G126" s="69" t="s">
        <v>1497</v>
      </c>
      <c r="H126" s="69" t="s">
        <v>1422</v>
      </c>
      <c r="I126" s="105" t="s">
        <v>1481</v>
      </c>
      <c r="J126" s="66"/>
      <c r="K126" s="66"/>
    </row>
    <row r="127" spans="1:11" ht="15" customHeight="1">
      <c r="A127" s="248" t="s">
        <v>1906</v>
      </c>
      <c r="B127" s="55">
        <v>126</v>
      </c>
      <c r="C127" s="85" t="s">
        <v>1638</v>
      </c>
      <c r="D127" s="69" t="s">
        <v>1976</v>
      </c>
      <c r="E127" s="69" t="s">
        <v>1499</v>
      </c>
      <c r="F127" s="243" t="s">
        <v>1748</v>
      </c>
      <c r="G127" s="69" t="s">
        <v>1499</v>
      </c>
      <c r="H127" s="69" t="s">
        <v>1971</v>
      </c>
      <c r="I127" s="105" t="s">
        <v>1485</v>
      </c>
      <c r="J127" s="66"/>
      <c r="K127" s="66"/>
    </row>
    <row r="128" spans="1:11" ht="15" customHeight="1">
      <c r="A128" s="248" t="s">
        <v>1907</v>
      </c>
      <c r="B128" s="55">
        <v>127</v>
      </c>
      <c r="C128" s="85" t="s">
        <v>1659</v>
      </c>
      <c r="D128" s="69" t="s">
        <v>1501</v>
      </c>
      <c r="E128" s="69" t="s">
        <v>2023</v>
      </c>
      <c r="F128" s="243" t="s">
        <v>1748</v>
      </c>
      <c r="G128" s="69" t="s">
        <v>1501</v>
      </c>
      <c r="H128" s="69" t="s">
        <v>1502</v>
      </c>
      <c r="I128" s="105" t="s">
        <v>1488</v>
      </c>
      <c r="J128" s="66"/>
      <c r="K128" s="66"/>
    </row>
    <row r="129" spans="1:11" ht="15" customHeight="1">
      <c r="A129" s="248" t="s">
        <v>1909</v>
      </c>
      <c r="B129" s="55">
        <v>128</v>
      </c>
      <c r="C129" s="85" t="s">
        <v>1659</v>
      </c>
      <c r="D129" s="69" t="s">
        <v>1515</v>
      </c>
      <c r="E129" s="69" t="s">
        <v>1520</v>
      </c>
      <c r="F129" s="243" t="s">
        <v>1748</v>
      </c>
      <c r="G129" s="69" t="s">
        <v>1484</v>
      </c>
      <c r="H129" s="69" t="s">
        <v>1504</v>
      </c>
      <c r="I129" s="105" t="s">
        <v>1491</v>
      </c>
      <c r="J129" s="66"/>
      <c r="K129" s="66"/>
    </row>
    <row r="130" spans="1:11" ht="15" customHeight="1">
      <c r="A130" s="248" t="s">
        <v>1910</v>
      </c>
      <c r="B130" s="55">
        <v>129</v>
      </c>
      <c r="C130" s="85" t="s">
        <v>1659</v>
      </c>
      <c r="D130" s="69" t="s">
        <v>1506</v>
      </c>
      <c r="E130" s="69" t="s">
        <v>1507</v>
      </c>
      <c r="F130" s="243" t="s">
        <v>1748</v>
      </c>
      <c r="G130" s="69" t="s">
        <v>1484</v>
      </c>
      <c r="H130" s="69" t="s">
        <v>1791</v>
      </c>
      <c r="I130" s="105" t="s">
        <v>1494</v>
      </c>
      <c r="J130" s="66"/>
      <c r="K130" s="66"/>
    </row>
    <row r="131" spans="1:11" ht="15" customHeight="1">
      <c r="A131" s="248" t="s">
        <v>1911</v>
      </c>
      <c r="B131" s="55">
        <v>130</v>
      </c>
      <c r="C131" s="85" t="s">
        <v>1659</v>
      </c>
      <c r="D131" s="69" t="s">
        <v>1508</v>
      </c>
      <c r="E131" s="69" t="s">
        <v>1509</v>
      </c>
      <c r="F131" s="243" t="s">
        <v>1748</v>
      </c>
      <c r="G131" s="69" t="s">
        <v>1508</v>
      </c>
      <c r="H131" s="69" t="s">
        <v>1920</v>
      </c>
      <c r="I131" s="105" t="s">
        <v>1498</v>
      </c>
      <c r="J131" s="66"/>
      <c r="K131" s="66"/>
    </row>
    <row r="132" spans="1:11" ht="15" customHeight="1">
      <c r="A132" s="248" t="s">
        <v>1912</v>
      </c>
      <c r="B132" s="55">
        <v>131</v>
      </c>
      <c r="C132" s="85" t="s">
        <v>1662</v>
      </c>
      <c r="D132" s="69" t="s">
        <v>1510</v>
      </c>
      <c r="E132" s="69" t="s">
        <v>1511</v>
      </c>
      <c r="F132" s="243" t="s">
        <v>1748</v>
      </c>
      <c r="G132" s="69" t="s">
        <v>1512</v>
      </c>
      <c r="H132" s="69" t="s">
        <v>1513</v>
      </c>
      <c r="I132" s="105" t="s">
        <v>1500</v>
      </c>
      <c r="J132" s="66"/>
      <c r="K132" s="66"/>
    </row>
    <row r="133" spans="1:11" ht="15" customHeight="1">
      <c r="A133" s="248" t="s">
        <v>1913</v>
      </c>
      <c r="B133" s="55">
        <v>132</v>
      </c>
      <c r="C133" s="85" t="s">
        <v>1639</v>
      </c>
      <c r="D133" s="69" t="s">
        <v>2015</v>
      </c>
      <c r="E133" s="69" t="s">
        <v>2016</v>
      </c>
      <c r="F133" s="243" t="s">
        <v>1748</v>
      </c>
      <c r="G133" s="69" t="s">
        <v>2017</v>
      </c>
      <c r="H133" s="69" t="s">
        <v>2018</v>
      </c>
      <c r="I133" s="105" t="s">
        <v>1503</v>
      </c>
      <c r="J133" s="66"/>
      <c r="K133" s="66"/>
    </row>
    <row r="134" spans="1:11" ht="15" customHeight="1">
      <c r="A134" s="248" t="s">
        <v>1914</v>
      </c>
      <c r="B134" s="55">
        <v>133</v>
      </c>
      <c r="C134" s="85" t="s">
        <v>1639</v>
      </c>
      <c r="D134" s="69" t="s">
        <v>2019</v>
      </c>
      <c r="E134" s="69" t="s">
        <v>2020</v>
      </c>
      <c r="F134" s="243" t="s">
        <v>1748</v>
      </c>
      <c r="G134" s="69"/>
      <c r="H134" s="69" t="s">
        <v>1751</v>
      </c>
      <c r="I134" s="105" t="s">
        <v>1505</v>
      </c>
      <c r="J134" s="66"/>
      <c r="K134" s="66"/>
    </row>
  </sheetData>
  <sheetProtection/>
  <autoFilter ref="A7:I134"/>
  <printOptions horizontalCentered="1"/>
  <pageMargins left="0" right="0" top="0" bottom="0" header="0" footer="0"/>
  <pageSetup fitToHeight="2" fitToWidth="1"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4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2" width="5.28125" style="14" customWidth="1"/>
    <col min="3" max="3" width="6.00390625" style="216" customWidth="1"/>
    <col min="4" max="4" width="9.421875" style="2" customWidth="1"/>
    <col min="5" max="5" width="33.8515625" style="0" bestFit="1" customWidth="1"/>
    <col min="6" max="6" width="13.28125" style="0" customWidth="1"/>
    <col min="7" max="7" width="21.140625" style="0" customWidth="1"/>
    <col min="8" max="8" width="24.8515625" style="0" bestFit="1" customWidth="1"/>
    <col min="9" max="9" width="9.140625" style="217" customWidth="1"/>
    <col min="10" max="10" width="9.140625" style="2" customWidth="1"/>
  </cols>
  <sheetData>
    <row r="1" spans="1:9" ht="9" customHeight="1">
      <c r="A1" s="50"/>
      <c r="B1" s="50"/>
      <c r="C1" s="195"/>
      <c r="D1" s="53"/>
      <c r="E1" s="32"/>
      <c r="F1" s="45"/>
      <c r="G1" s="32"/>
      <c r="H1" s="32"/>
      <c r="I1" s="196"/>
    </row>
    <row r="2" spans="1:9" ht="15" customHeight="1">
      <c r="A2" s="267" t="str">
        <f>Startlist!$F2</f>
        <v>Koeru Talv 2024</v>
      </c>
      <c r="B2" s="267"/>
      <c r="C2" s="276"/>
      <c r="D2" s="276"/>
      <c r="E2" s="276"/>
      <c r="F2" s="276"/>
      <c r="G2" s="276"/>
      <c r="H2" s="276"/>
      <c r="I2" s="276"/>
    </row>
    <row r="3" spans="1:9" ht="15">
      <c r="A3" s="267" t="str">
        <f>Startlist!$F3</f>
        <v>17.veebruar 2024</v>
      </c>
      <c r="B3" s="267"/>
      <c r="C3" s="276"/>
      <c r="D3" s="276"/>
      <c r="E3" s="276"/>
      <c r="F3" s="276"/>
      <c r="G3" s="276"/>
      <c r="H3" s="276"/>
      <c r="I3" s="276"/>
    </row>
    <row r="4" spans="1:9" ht="15">
      <c r="A4" s="267" t="str">
        <f>Startlist!$F4</f>
        <v>Järvamaa</v>
      </c>
      <c r="B4" s="267"/>
      <c r="C4" s="276"/>
      <c r="D4" s="276"/>
      <c r="E4" s="276"/>
      <c r="F4" s="276"/>
      <c r="G4" s="276"/>
      <c r="H4" s="276"/>
      <c r="I4" s="276"/>
    </row>
    <row r="5" spans="1:9" ht="15" customHeight="1">
      <c r="A5" s="50"/>
      <c r="B5" s="50"/>
      <c r="C5" s="195"/>
      <c r="D5" s="53"/>
      <c r="E5" s="32"/>
      <c r="F5" s="32"/>
      <c r="G5" s="32"/>
      <c r="H5" s="32"/>
      <c r="I5" s="197"/>
    </row>
    <row r="6" spans="1:10" ht="15.75" customHeight="1">
      <c r="A6" s="198"/>
      <c r="B6" s="198"/>
      <c r="C6" s="199" t="s">
        <v>1669</v>
      </c>
      <c r="D6" s="200"/>
      <c r="E6" s="198"/>
      <c r="F6" s="198"/>
      <c r="G6" s="198"/>
      <c r="H6" s="198"/>
      <c r="I6" s="201"/>
      <c r="J6" s="202"/>
    </row>
    <row r="7" spans="1:10" ht="13.5">
      <c r="A7" s="233" t="s">
        <v>1995</v>
      </c>
      <c r="B7" s="234" t="s">
        <v>1996</v>
      </c>
      <c r="C7" s="203" t="s">
        <v>1712</v>
      </c>
      <c r="D7" s="204"/>
      <c r="E7" s="205" t="s">
        <v>1745</v>
      </c>
      <c r="F7" s="204"/>
      <c r="G7" s="206" t="s">
        <v>1675</v>
      </c>
      <c r="H7" s="207" t="s">
        <v>1674</v>
      </c>
      <c r="I7" s="208" t="s">
        <v>1746</v>
      </c>
      <c r="J7" s="202"/>
    </row>
    <row r="8" spans="1:10" ht="15" customHeight="1">
      <c r="A8" s="209">
        <v>1</v>
      </c>
      <c r="B8" s="232">
        <f>COUNTIF($D$1:D7,D8)+1</f>
        <v>1</v>
      </c>
      <c r="C8" s="210">
        <v>128</v>
      </c>
      <c r="D8" s="211" t="str">
        <f>VLOOKUP(C8,'Champ Classes'!A:B,2,FALSE)</f>
        <v>4WD</v>
      </c>
      <c r="E8" s="212" t="str">
        <f>CONCATENATE(VLOOKUP(C8,Startlist!B:H,3,FALSE)," / ",VLOOKUP(C8,Startlist!B:H,4,FALSE))</f>
        <v>Lembit Nõlvak / Nils-Hendrik Nõlvak</v>
      </c>
      <c r="F8" s="213" t="str">
        <f>VLOOKUP(C8,Startlist!B:F,5,FALSE)</f>
        <v>EST</v>
      </c>
      <c r="G8" s="212" t="str">
        <f>VLOOKUP(C8,Startlist!B:H,7,FALSE)</f>
        <v>Audi S1</v>
      </c>
      <c r="H8" s="212" t="str">
        <f>IF(VLOOKUP(C8,Startlist!B:H,6,FALSE)="","",VLOOKUP(C8,Startlist!B:H,6,FALSE))</f>
        <v>BTR Racing</v>
      </c>
      <c r="I8" s="214" t="str">
        <f>IF(VLOOKUP(C8,Results!B:R,16,FALSE)="","Retired",VLOOKUP(C8,Results!B:R,16,FALSE))</f>
        <v>49.15,9</v>
      </c>
      <c r="J8" s="215"/>
    </row>
    <row r="9" spans="1:10" ht="15" customHeight="1">
      <c r="A9" s="209">
        <f>A8+1</f>
        <v>2</v>
      </c>
      <c r="B9" s="232">
        <f>COUNTIF($D$1:D8,D9)+1</f>
        <v>2</v>
      </c>
      <c r="C9" s="210">
        <v>129</v>
      </c>
      <c r="D9" s="211" t="str">
        <f>VLOOKUP(C9,'Champ Classes'!A:B,2,FALSE)</f>
        <v>4WD</v>
      </c>
      <c r="E9" s="212" t="str">
        <f>CONCATENATE(VLOOKUP(C9,Startlist!B:H,3,FALSE)," / ",VLOOKUP(C9,Startlist!B:H,4,FALSE))</f>
        <v>Kevin Kärp / Hendrik Kraav</v>
      </c>
      <c r="F9" s="213" t="str">
        <f>VLOOKUP(C9,Startlist!B:F,5,FALSE)</f>
        <v>EST</v>
      </c>
      <c r="G9" s="212" t="str">
        <f>VLOOKUP(C9,Startlist!B:H,7,FALSE)</f>
        <v>Subaru Impreza</v>
      </c>
      <c r="H9" s="212" t="str">
        <f>IF(VLOOKUP(C9,Startlist!B:H,6,FALSE)="","",VLOOKUP(C9,Startlist!B:H,6,FALSE))</f>
        <v>BTR Racing</v>
      </c>
      <c r="I9" s="214" t="str">
        <f>IF(VLOOKUP(C9,Results!B:R,16,FALSE)="","Retired",VLOOKUP(C9,Results!B:R,16,FALSE))</f>
        <v>49.36,7</v>
      </c>
      <c r="J9" s="215"/>
    </row>
    <row r="10" spans="1:10" ht="15" customHeight="1">
      <c r="A10" s="209">
        <f aca="true" t="shared" si="0" ref="A10:A73">A9+1</f>
        <v>3</v>
      </c>
      <c r="B10" s="232">
        <f>COUNTIF($D$1:D9,D10)+1</f>
        <v>3</v>
      </c>
      <c r="C10" s="210">
        <v>34</v>
      </c>
      <c r="D10" s="211" t="str">
        <f>VLOOKUP(C10,'Champ Classes'!A:B,2,FALSE)</f>
        <v>4WD</v>
      </c>
      <c r="E10" s="212" t="str">
        <f>CONCATENATE(VLOOKUP(C10,Startlist!B:H,3,FALSE)," / ",VLOOKUP(C10,Startlist!B:H,4,FALSE))</f>
        <v>Robin Pruul / Rein Tikka</v>
      </c>
      <c r="F10" s="213" t="str">
        <f>VLOOKUP(C10,Startlist!B:F,5,FALSE)</f>
        <v>EST</v>
      </c>
      <c r="G10" s="212" t="str">
        <f>VLOOKUP(C10,Startlist!B:H,7,FALSE)</f>
        <v>Subaru Impreza</v>
      </c>
      <c r="H10" s="212" t="str">
        <f>IF(VLOOKUP(C10,Startlist!B:H,6,FALSE)="","",VLOOKUP(C10,Startlist!B:H,6,FALSE))</f>
        <v>HRK</v>
      </c>
      <c r="I10" s="214" t="str">
        <f>IF(VLOOKUP(C10,Results!B:R,16,FALSE)="","Retired",VLOOKUP(C10,Results!B:R,16,FALSE))</f>
        <v>50.05,3</v>
      </c>
      <c r="J10" s="215"/>
    </row>
    <row r="11" spans="1:10" ht="15" customHeight="1">
      <c r="A11" s="209">
        <f t="shared" si="0"/>
        <v>4</v>
      </c>
      <c r="B11" s="232">
        <f>COUNTIF($D$1:D10,D11)+1</f>
        <v>4</v>
      </c>
      <c r="C11" s="210">
        <v>44</v>
      </c>
      <c r="D11" s="211" t="str">
        <f>VLOOKUP(C11,'Champ Classes'!A:B,2,FALSE)</f>
        <v>4WD</v>
      </c>
      <c r="E11" s="212" t="str">
        <f>CONCATENATE(VLOOKUP(C11,Startlist!B:H,3,FALSE)," / ",VLOOKUP(C11,Startlist!B:H,4,FALSE))</f>
        <v>Martin Kutser / Kristjan Ojavee</v>
      </c>
      <c r="F11" s="213" t="str">
        <f>VLOOKUP(C11,Startlist!B:F,5,FALSE)</f>
        <v>EST</v>
      </c>
      <c r="G11" s="212" t="str">
        <f>VLOOKUP(C11,Startlist!B:H,7,FALSE)</f>
        <v>Subaru Impreza</v>
      </c>
      <c r="H11" s="212" t="str">
        <f>IF(VLOOKUP(C11,Startlist!B:H,6,FALSE)="","",VLOOKUP(C11,Startlist!B:H,6,FALSE))</f>
        <v>Tamult Bioenergy</v>
      </c>
      <c r="I11" s="214" t="str">
        <f>IF(VLOOKUP(C11,Results!B:R,16,FALSE)="","Retired",VLOOKUP(C11,Results!B:R,16,FALSE))</f>
        <v>50.21,3</v>
      </c>
      <c r="J11" s="215"/>
    </row>
    <row r="12" spans="1:10" ht="15" customHeight="1">
      <c r="A12" s="209">
        <f t="shared" si="0"/>
        <v>5</v>
      </c>
      <c r="B12" s="232">
        <f>COUNTIF($D$1:D11,D12)+1</f>
        <v>5</v>
      </c>
      <c r="C12" s="210">
        <v>32</v>
      </c>
      <c r="D12" s="211" t="str">
        <f>VLOOKUP(C12,'Champ Classes'!A:B,2,FALSE)</f>
        <v>4WD</v>
      </c>
      <c r="E12" s="212" t="str">
        <f>CONCATENATE(VLOOKUP(C12,Startlist!B:H,3,FALSE)," / ",VLOOKUP(C12,Startlist!B:H,4,FALSE))</f>
        <v>Martin Vaga / Kristian Teern</v>
      </c>
      <c r="F12" s="213" t="str">
        <f>VLOOKUP(C12,Startlist!B:F,5,FALSE)</f>
        <v>EST</v>
      </c>
      <c r="G12" s="212" t="str">
        <f>VLOOKUP(C12,Startlist!B:H,7,FALSE)</f>
        <v>Mitsubishi Lancer Evo</v>
      </c>
      <c r="H12" s="212" t="str">
        <f>IF(VLOOKUP(C12,Startlist!B:H,6,FALSE)="","",VLOOKUP(C12,Startlist!B:H,6,FALSE))</f>
        <v>Thule Motorsport</v>
      </c>
      <c r="I12" s="214" t="str">
        <f>IF(VLOOKUP(C12,Results!B:R,16,FALSE)="","Retired",VLOOKUP(C12,Results!B:R,16,FALSE))</f>
        <v>50.21,8</v>
      </c>
      <c r="J12" s="215"/>
    </row>
    <row r="13" spans="1:10" ht="15" customHeight="1">
      <c r="A13" s="209">
        <f t="shared" si="0"/>
        <v>6</v>
      </c>
      <c r="B13" s="232">
        <f>COUNTIF($D$1:D12,D13)+1</f>
        <v>6</v>
      </c>
      <c r="C13" s="210">
        <v>50</v>
      </c>
      <c r="D13" s="211" t="str">
        <f>VLOOKUP(C13,'Champ Classes'!A:B,2,FALSE)</f>
        <v>4WD</v>
      </c>
      <c r="E13" s="212" t="str">
        <f>CONCATENATE(VLOOKUP(C13,Startlist!B:H,3,FALSE)," / ",VLOOKUP(C13,Startlist!B:H,4,FALSE))</f>
        <v>Kaarel Sangernebo / Hendrik Kers</v>
      </c>
      <c r="F13" s="213" t="str">
        <f>VLOOKUP(C13,Startlist!B:F,5,FALSE)</f>
        <v>EST</v>
      </c>
      <c r="G13" s="212" t="str">
        <f>VLOOKUP(C13,Startlist!B:H,7,FALSE)</f>
        <v>Mitsubishi Lancer Evo X</v>
      </c>
      <c r="H13" s="212" t="str">
        <f>IF(VLOOKUP(C13,Startlist!B:H,6,FALSE)="","",VLOOKUP(C13,Startlist!B:H,6,FALSE))</f>
        <v>Asat OÜ</v>
      </c>
      <c r="I13" s="214" t="str">
        <f>IF(VLOOKUP(C13,Results!B:R,16,FALSE)="","Retired",VLOOKUP(C13,Results!B:R,16,FALSE))</f>
        <v>51.00,8</v>
      </c>
      <c r="J13" s="215"/>
    </row>
    <row r="14" spans="1:10" ht="15" customHeight="1">
      <c r="A14" s="209">
        <f t="shared" si="0"/>
        <v>7</v>
      </c>
      <c r="B14" s="232">
        <f>COUNTIF($D$1:D13,D14)+1</f>
        <v>7</v>
      </c>
      <c r="C14" s="210">
        <v>43</v>
      </c>
      <c r="D14" s="211" t="str">
        <f>VLOOKUP(C14,'Champ Classes'!A:B,2,FALSE)</f>
        <v>4WD</v>
      </c>
      <c r="E14" s="212" t="str">
        <f>CONCATENATE(VLOOKUP(C14,Startlist!B:H,3,FALSE)," / ",VLOOKUP(C14,Startlist!B:H,4,FALSE))</f>
        <v>Kermo Vahejõe / Marten Madison</v>
      </c>
      <c r="F14" s="213" t="str">
        <f>VLOOKUP(C14,Startlist!B:F,5,FALSE)</f>
        <v>EST</v>
      </c>
      <c r="G14" s="212" t="str">
        <f>VLOOKUP(C14,Startlist!B:H,7,FALSE)</f>
        <v>Mitsubishi Lancer Evo</v>
      </c>
      <c r="H14" s="212" t="str">
        <f>IF(VLOOKUP(C14,Startlist!B:H,6,FALSE)="","",VLOOKUP(C14,Startlist!B:H,6,FALSE))</f>
        <v>Kermo Vahejõe</v>
      </c>
      <c r="I14" s="214" t="str">
        <f>IF(VLOOKUP(C14,Results!B:R,16,FALSE)="","Retired",VLOOKUP(C14,Results!B:R,16,FALSE))</f>
        <v>51.59,8</v>
      </c>
      <c r="J14" s="215"/>
    </row>
    <row r="15" spans="1:10" ht="15" customHeight="1">
      <c r="A15" s="209">
        <f t="shared" si="0"/>
        <v>8</v>
      </c>
      <c r="B15" s="232">
        <f>COUNTIF($D$1:D14,D15)+1</f>
        <v>8</v>
      </c>
      <c r="C15" s="210">
        <v>130</v>
      </c>
      <c r="D15" s="211" t="str">
        <f>VLOOKUP(C15,'Champ Classes'!A:B,2,FALSE)</f>
        <v>4WD</v>
      </c>
      <c r="E15" s="212" t="str">
        <f>CONCATENATE(VLOOKUP(C15,Startlist!B:H,3,FALSE)," / ",VLOOKUP(C15,Startlist!B:H,4,FALSE))</f>
        <v>Kaupo Ennomäe / Jarmo Bammer</v>
      </c>
      <c r="F15" s="213" t="str">
        <f>VLOOKUP(C15,Startlist!B:F,5,FALSE)</f>
        <v>EST</v>
      </c>
      <c r="G15" s="212" t="str">
        <f>VLOOKUP(C15,Startlist!B:H,7,FALSE)</f>
        <v>Toyota Yaris</v>
      </c>
      <c r="H15" s="212" t="str">
        <f>IF(VLOOKUP(C15,Startlist!B:H,6,FALSE)="","",VLOOKUP(C15,Startlist!B:H,6,FALSE))</f>
        <v>Kaupo Ennomäe</v>
      </c>
      <c r="I15" s="214" t="str">
        <f>IF(VLOOKUP(C15,Results!B:R,16,FALSE)="","Retired",VLOOKUP(C15,Results!B:R,16,FALSE))</f>
        <v>52.00,7</v>
      </c>
      <c r="J15" s="215"/>
    </row>
    <row r="16" spans="1:10" ht="15" customHeight="1">
      <c r="A16" s="209">
        <f t="shared" si="0"/>
        <v>9</v>
      </c>
      <c r="B16" s="232">
        <f>COUNTIF($D$1:D15,D16)+1</f>
        <v>9</v>
      </c>
      <c r="C16" s="210">
        <v>39</v>
      </c>
      <c r="D16" s="211" t="str">
        <f>VLOOKUP(C16,'Champ Classes'!A:B,2,FALSE)</f>
        <v>4WD</v>
      </c>
      <c r="E16" s="212" t="str">
        <f>CONCATENATE(VLOOKUP(C16,Startlist!B:H,3,FALSE)," / ",VLOOKUP(C16,Startlist!B:H,4,FALSE))</f>
        <v>Merkko Haljasmets / Raimo Kook</v>
      </c>
      <c r="F16" s="213" t="str">
        <f>VLOOKUP(C16,Startlist!B:F,5,FALSE)</f>
        <v>EST</v>
      </c>
      <c r="G16" s="212" t="str">
        <f>VLOOKUP(C16,Startlist!B:H,7,FALSE)</f>
        <v>Mitsubishi Lancer Evo</v>
      </c>
      <c r="H16" s="212">
        <f>IF(VLOOKUP(C16,Startlist!B:H,6,FALSE)="","",VLOOKUP(C16,Startlist!B:H,6,FALSE))</f>
      </c>
      <c r="I16" s="214" t="str">
        <f>IF(VLOOKUP(C16,Results!B:R,16,FALSE)="","Retired",VLOOKUP(C16,Results!B:R,16,FALSE))</f>
        <v>52.22,0</v>
      </c>
      <c r="J16" s="215"/>
    </row>
    <row r="17" spans="1:10" ht="15" customHeight="1">
      <c r="A17" s="209">
        <f t="shared" si="0"/>
        <v>10</v>
      </c>
      <c r="B17" s="232">
        <f>COUNTIF($D$1:D16,D17)+1</f>
        <v>1</v>
      </c>
      <c r="C17" s="210">
        <v>87</v>
      </c>
      <c r="D17" s="211" t="str">
        <f>VLOOKUP(C17,'Champ Classes'!A:B,2,FALSE)</f>
        <v>2WD-VE</v>
      </c>
      <c r="E17" s="212" t="str">
        <f>CONCATENATE(VLOOKUP(C17,Startlist!B:H,3,FALSE)," / ",VLOOKUP(C17,Startlist!B:H,4,FALSE))</f>
        <v>Sander Mihkels / Ivo Aal</v>
      </c>
      <c r="F17" s="213" t="str">
        <f>VLOOKUP(C17,Startlist!B:F,5,FALSE)</f>
        <v>EST</v>
      </c>
      <c r="G17" s="212" t="str">
        <f>VLOOKUP(C17,Startlist!B:H,7,FALSE)</f>
        <v>Honda Civic</v>
      </c>
      <c r="H17" s="212" t="str">
        <f>IF(VLOOKUP(C17,Startlist!B:H,6,FALSE)="","",VLOOKUP(C17,Startlist!B:H,6,FALSE))</f>
        <v>Mihkels Racing Team</v>
      </c>
      <c r="I17" s="214" t="str">
        <f>IF(VLOOKUP(C17,Results!B:R,16,FALSE)="","Retired",VLOOKUP(C17,Results!B:R,16,FALSE))</f>
        <v>52.22,8</v>
      </c>
      <c r="J17" s="215"/>
    </row>
    <row r="18" spans="1:10" ht="15" customHeight="1">
      <c r="A18" s="209">
        <f t="shared" si="0"/>
        <v>11</v>
      </c>
      <c r="B18" s="232">
        <f>COUNTIF($D$1:D17,D18)+1</f>
        <v>2</v>
      </c>
      <c r="C18" s="210">
        <v>41</v>
      </c>
      <c r="D18" s="211" t="str">
        <f>VLOOKUP(C18,'Champ Classes'!A:B,2,FALSE)</f>
        <v>2WD-VE</v>
      </c>
      <c r="E18" s="212" t="str">
        <f>CONCATENATE(VLOOKUP(C18,Startlist!B:H,3,FALSE)," / ",VLOOKUP(C18,Startlist!B:H,4,FALSE))</f>
        <v>Elvis Leinberg / Estrit Aasma</v>
      </c>
      <c r="F18" s="213" t="str">
        <f>VLOOKUP(C18,Startlist!B:F,5,FALSE)</f>
        <v>EST</v>
      </c>
      <c r="G18" s="212" t="str">
        <f>VLOOKUP(C18,Startlist!B:H,7,FALSE)</f>
        <v>Honda Civic</v>
      </c>
      <c r="H18" s="212" t="str">
        <f>IF(VLOOKUP(C18,Startlist!B:H,6,FALSE)="","",VLOOKUP(C18,Startlist!B:H,6,FALSE))</f>
        <v>Juuru Tehnikaklubi</v>
      </c>
      <c r="I18" s="214" t="str">
        <f>IF(VLOOKUP(C18,Results!B:R,16,FALSE)="","Retired",VLOOKUP(C18,Results!B:R,16,FALSE))</f>
        <v>52.24,8</v>
      </c>
      <c r="J18" s="215"/>
    </row>
    <row r="19" spans="1:10" ht="15" customHeight="1">
      <c r="A19" s="209">
        <f t="shared" si="0"/>
        <v>12</v>
      </c>
      <c r="B19" s="232">
        <f>COUNTIF($D$1:D18,D19)+1</f>
        <v>10</v>
      </c>
      <c r="C19" s="210">
        <v>38</v>
      </c>
      <c r="D19" s="211" t="str">
        <f>VLOOKUP(C19,'Champ Classes'!A:B,2,FALSE)</f>
        <v>4WD</v>
      </c>
      <c r="E19" s="212" t="str">
        <f>CONCATENATE(VLOOKUP(C19,Startlist!B:H,3,FALSE)," / ",VLOOKUP(C19,Startlist!B:H,4,FALSE))</f>
        <v>Kristjan Hansson / Kalmer Kase</v>
      </c>
      <c r="F19" s="213" t="str">
        <f>VLOOKUP(C19,Startlist!B:F,5,FALSE)</f>
        <v>EST</v>
      </c>
      <c r="G19" s="212" t="str">
        <f>VLOOKUP(C19,Startlist!B:H,7,FALSE)</f>
        <v>Subaru Impreza WRX STI</v>
      </c>
      <c r="H19" s="212" t="str">
        <f>IF(VLOOKUP(C19,Startlist!B:H,6,FALSE)="","",VLOOKUP(C19,Startlist!B:H,6,FALSE))</f>
        <v>REHVIDPLUSS</v>
      </c>
      <c r="I19" s="214" t="str">
        <f>IF(VLOOKUP(C19,Results!B:R,16,FALSE)="","Retired",VLOOKUP(C19,Results!B:R,16,FALSE))</f>
        <v>52.34,5</v>
      </c>
      <c r="J19" s="215"/>
    </row>
    <row r="20" spans="1:10" ht="15" customHeight="1">
      <c r="A20" s="209">
        <f t="shared" si="0"/>
        <v>13</v>
      </c>
      <c r="B20" s="232">
        <f>COUNTIF($D$1:D19,D20)+1</f>
        <v>1</v>
      </c>
      <c r="C20" s="210">
        <v>54</v>
      </c>
      <c r="D20" s="211" t="str">
        <f>VLOOKUP(C20,'Champ Classes'!A:B,2,FALSE)</f>
        <v>2WD-SE</v>
      </c>
      <c r="E20" s="212" t="str">
        <f>CONCATENATE(VLOOKUP(C20,Startlist!B:H,3,FALSE)," / ",VLOOKUP(C20,Startlist!B:H,4,FALSE))</f>
        <v>Palle Kõlar / Allan Liister</v>
      </c>
      <c r="F20" s="213" t="str">
        <f>VLOOKUP(C20,Startlist!B:F,5,FALSE)</f>
        <v>EST</v>
      </c>
      <c r="G20" s="212" t="str">
        <f>VLOOKUP(C20,Startlist!B:H,7,FALSE)</f>
        <v>Seat Ibiza GTI</v>
      </c>
      <c r="H20" s="212" t="str">
        <f>IF(VLOOKUP(C20,Startlist!B:H,6,FALSE)="","",VLOOKUP(C20,Startlist!B:H,6,FALSE))</f>
        <v>Palle Kõlar</v>
      </c>
      <c r="I20" s="214" t="str">
        <f>IF(VLOOKUP(C20,Results!B:R,16,FALSE)="","Retired",VLOOKUP(C20,Results!B:R,16,FALSE))</f>
        <v>52.59,5</v>
      </c>
      <c r="J20" s="215"/>
    </row>
    <row r="21" spans="1:10" ht="15" customHeight="1">
      <c r="A21" s="209">
        <f t="shared" si="0"/>
        <v>14</v>
      </c>
      <c r="B21" s="232">
        <f>COUNTIF($D$1:D20,D21)+1</f>
        <v>2</v>
      </c>
      <c r="C21" s="210">
        <v>116</v>
      </c>
      <c r="D21" s="211" t="str">
        <f>VLOOKUP(C21,'Champ Classes'!A:B,2,FALSE)</f>
        <v>2WD-SE</v>
      </c>
      <c r="E21" s="212" t="str">
        <f>CONCATENATE(VLOOKUP(C21,Startlist!B:H,3,FALSE)," / ",VLOOKUP(C21,Startlist!B:H,4,FALSE))</f>
        <v>Taisto Bluum / Villi Bluum</v>
      </c>
      <c r="F21" s="213" t="str">
        <f>VLOOKUP(C21,Startlist!B:F,5,FALSE)</f>
        <v>EST</v>
      </c>
      <c r="G21" s="212" t="str">
        <f>VLOOKUP(C21,Startlist!B:H,7,FALSE)</f>
        <v>Volkswagen Golf GTI</v>
      </c>
      <c r="H21" s="212" t="str">
        <f>IF(VLOOKUP(C21,Startlist!B:H,6,FALSE)="","",VLOOKUP(C21,Startlist!B:H,6,FALSE))</f>
        <v>Taisto Bluum</v>
      </c>
      <c r="I21" s="214" t="str">
        <f>IF(VLOOKUP(C21,Results!B:R,16,FALSE)="","Retired",VLOOKUP(C21,Results!B:R,16,FALSE))</f>
        <v>53.05,8</v>
      </c>
      <c r="J21" s="215"/>
    </row>
    <row r="22" spans="1:9" ht="14.25">
      <c r="A22" s="209">
        <f t="shared" si="0"/>
        <v>15</v>
      </c>
      <c r="B22" s="232">
        <f>COUNTIF($D$1:D21,D22)+1</f>
        <v>3</v>
      </c>
      <c r="C22" s="210">
        <v>46</v>
      </c>
      <c r="D22" s="211" t="str">
        <f>VLOOKUP(C22,'Champ Classes'!A:B,2,FALSE)</f>
        <v>2WD-SE</v>
      </c>
      <c r="E22" s="212" t="str">
        <f>CONCATENATE(VLOOKUP(C22,Startlist!B:H,3,FALSE)," / ",VLOOKUP(C22,Startlist!B:H,4,FALSE))</f>
        <v>Kristjan Radiko / Rainer Niinepuu</v>
      </c>
      <c r="F22" s="213" t="str">
        <f>VLOOKUP(C22,Startlist!B:F,5,FALSE)</f>
        <v>EST</v>
      </c>
      <c r="G22" s="212" t="str">
        <f>VLOOKUP(C22,Startlist!B:H,7,FALSE)</f>
        <v>Honda Civic Type-R</v>
      </c>
      <c r="H22" s="212" t="str">
        <f>IF(VLOOKUP(C22,Startlist!B:H,6,FALSE)="","",VLOOKUP(C22,Startlist!B:H,6,FALSE))</f>
        <v>Juuru Tehnikaklubi</v>
      </c>
      <c r="I22" s="214" t="str">
        <f>IF(VLOOKUP(C22,Results!B:R,16,FALSE)="","Retired",VLOOKUP(C22,Results!B:R,16,FALSE))</f>
        <v>53.18,8</v>
      </c>
    </row>
    <row r="23" spans="1:9" ht="14.25">
      <c r="A23" s="209">
        <f t="shared" si="0"/>
        <v>16</v>
      </c>
      <c r="B23" s="232">
        <f>COUNTIF($D$1:D22,D23)+1</f>
        <v>4</v>
      </c>
      <c r="C23" s="210">
        <v>63</v>
      </c>
      <c r="D23" s="211" t="str">
        <f>VLOOKUP(C23,'Champ Classes'!A:B,2,FALSE)</f>
        <v>2WD-SE</v>
      </c>
      <c r="E23" s="212" t="str">
        <f>CONCATENATE(VLOOKUP(C23,Startlist!B:H,3,FALSE)," / ",VLOOKUP(C23,Startlist!B:H,4,FALSE))</f>
        <v>Steven Lätt / Mikk Männiste</v>
      </c>
      <c r="F23" s="213" t="str">
        <f>VLOOKUP(C23,Startlist!B:F,5,FALSE)</f>
        <v>EST</v>
      </c>
      <c r="G23" s="212" t="str">
        <f>VLOOKUP(C23,Startlist!B:H,7,FALSE)</f>
        <v>Honda Civic Type-R</v>
      </c>
      <c r="H23" s="212" t="str">
        <f>IF(VLOOKUP(C23,Startlist!B:H,6,FALSE)="","",VLOOKUP(C23,Startlist!B:H,6,FALSE))</f>
        <v>Steven Lätt</v>
      </c>
      <c r="I23" s="214" t="str">
        <f>IF(VLOOKUP(C23,Results!B:R,16,FALSE)="","Retired",VLOOKUP(C23,Results!B:R,16,FALSE))</f>
        <v>53.25,8</v>
      </c>
    </row>
    <row r="24" spans="1:9" ht="14.25">
      <c r="A24" s="209">
        <f t="shared" si="0"/>
        <v>17</v>
      </c>
      <c r="B24" s="232">
        <f>COUNTIF($D$1:D23,D24)+1</f>
        <v>5</v>
      </c>
      <c r="C24" s="210">
        <v>52</v>
      </c>
      <c r="D24" s="211" t="str">
        <f>VLOOKUP(C24,'Champ Classes'!A:B,2,FALSE)</f>
        <v>2WD-SE</v>
      </c>
      <c r="E24" s="212" t="str">
        <f>CONCATENATE(VLOOKUP(C24,Startlist!B:H,3,FALSE)," / ",VLOOKUP(C24,Startlist!B:H,4,FALSE))</f>
        <v>Hannes Männamets / Kristo Tülle</v>
      </c>
      <c r="F24" s="213" t="str">
        <f>VLOOKUP(C24,Startlist!B:F,5,FALSE)</f>
        <v>EST</v>
      </c>
      <c r="G24" s="212" t="str">
        <f>VLOOKUP(C24,Startlist!B:H,7,FALSE)</f>
        <v>Ford Fiesta</v>
      </c>
      <c r="H24" s="212">
        <f>IF(VLOOKUP(C24,Startlist!B:H,6,FALSE)="","",VLOOKUP(C24,Startlist!B:H,6,FALSE))</f>
      </c>
      <c r="I24" s="214" t="str">
        <f>IF(VLOOKUP(C24,Results!B:R,16,FALSE)="","Retired",VLOOKUP(C24,Results!B:R,16,FALSE))</f>
        <v>53.28,0</v>
      </c>
    </row>
    <row r="25" spans="1:9" ht="14.25">
      <c r="A25" s="209">
        <f t="shared" si="0"/>
        <v>18</v>
      </c>
      <c r="B25" s="232">
        <f>COUNTIF($D$1:D24,D25)+1</f>
        <v>1</v>
      </c>
      <c r="C25" s="210">
        <v>24</v>
      </c>
      <c r="D25" s="211" t="str">
        <f>VLOOKUP(C25,'Champ Classes'!A:B,2,FALSE)</f>
        <v>J16</v>
      </c>
      <c r="E25" s="212" t="str">
        <f>CONCATENATE(VLOOKUP(C25,Startlist!B:H,3,FALSE)," / ",VLOOKUP(C25,Startlist!B:H,4,FALSE))</f>
        <v>Lukas Leivat / Kauri Pannas</v>
      </c>
      <c r="F25" s="213" t="str">
        <f>VLOOKUP(C25,Startlist!B:F,5,FALSE)</f>
        <v>EST</v>
      </c>
      <c r="G25" s="212" t="str">
        <f>VLOOKUP(C25,Startlist!B:H,7,FALSE)</f>
        <v>Ford Fiesta</v>
      </c>
      <c r="H25" s="212" t="str">
        <f>IF(VLOOKUP(C25,Startlist!B:H,6,FALSE)="","",VLOOKUP(C25,Startlist!B:H,6,FALSE))</f>
        <v>HT Motorsport</v>
      </c>
      <c r="I25" s="214" t="str">
        <f>IF(VLOOKUP(C25,Results!B:R,16,FALSE)="","Retired",VLOOKUP(C25,Results!B:R,16,FALSE))</f>
        <v>53.30,0</v>
      </c>
    </row>
    <row r="26" spans="1:9" ht="14.25">
      <c r="A26" s="209">
        <f t="shared" si="0"/>
        <v>19</v>
      </c>
      <c r="B26" s="232">
        <f>COUNTIF($D$1:D25,D26)+1</f>
        <v>1</v>
      </c>
      <c r="C26" s="210">
        <v>57</v>
      </c>
      <c r="D26" s="211" t="str">
        <f>VLOOKUP(C26,'Champ Classes'!A:B,2,FALSE)</f>
        <v>SU</v>
      </c>
      <c r="E26" s="212" t="str">
        <f>CONCATENATE(VLOOKUP(C26,Startlist!B:H,3,FALSE)," / ",VLOOKUP(C26,Startlist!B:H,4,FALSE))</f>
        <v>Ivar Burmeister / Ats Nõlvak</v>
      </c>
      <c r="F26" s="213" t="str">
        <f>VLOOKUP(C26,Startlist!B:F,5,FALSE)</f>
        <v>EST</v>
      </c>
      <c r="G26" s="212" t="str">
        <f>VLOOKUP(C26,Startlist!B:H,7,FALSE)</f>
        <v>Vaz 2105</v>
      </c>
      <c r="H26" s="212" t="str">
        <f>IF(VLOOKUP(C26,Startlist!B:H,6,FALSE)="","",VLOOKUP(C26,Startlist!B:H,6,FALSE))</f>
        <v>Märjamaa Rally Team</v>
      </c>
      <c r="I26" s="214" t="str">
        <f>IF(VLOOKUP(C26,Results!B:R,16,FALSE)="","Retired",VLOOKUP(C26,Results!B:R,16,FALSE))</f>
        <v>53.46,3</v>
      </c>
    </row>
    <row r="27" spans="1:9" ht="14.25">
      <c r="A27" s="209">
        <f t="shared" si="0"/>
        <v>20</v>
      </c>
      <c r="B27" s="232">
        <f>COUNTIF($D$1:D26,D27)+1</f>
        <v>1</v>
      </c>
      <c r="C27" s="210">
        <v>122</v>
      </c>
      <c r="D27" s="211" t="str">
        <f>VLOOKUP(C27,'Champ Classes'!A:B,2,FALSE)</f>
        <v>2WD-ST</v>
      </c>
      <c r="E27" s="212" t="str">
        <f>CONCATENATE(VLOOKUP(C27,Startlist!B:H,3,FALSE)," / ",VLOOKUP(C27,Startlist!B:H,4,FALSE))</f>
        <v>Tarmo Lee / Tõnu Nõmmik</v>
      </c>
      <c r="F27" s="213" t="str">
        <f>VLOOKUP(C27,Startlist!B:F,5,FALSE)</f>
        <v>EST</v>
      </c>
      <c r="G27" s="212" t="str">
        <f>VLOOKUP(C27,Startlist!B:H,7,FALSE)</f>
        <v>BMW 1M</v>
      </c>
      <c r="H27" s="212" t="str">
        <f>IF(VLOOKUP(C27,Startlist!B:H,6,FALSE)="","",VLOOKUP(C27,Startlist!B:H,6,FALSE))</f>
        <v>Juuru Tehnikaklubi</v>
      </c>
      <c r="I27" s="214" t="str">
        <f>IF(VLOOKUP(C27,Results!B:R,16,FALSE)="","Retired",VLOOKUP(C27,Results!B:R,16,FALSE))</f>
        <v>53.47,1</v>
      </c>
    </row>
    <row r="28" spans="1:9" ht="14.25">
      <c r="A28" s="209">
        <f t="shared" si="0"/>
        <v>21</v>
      </c>
      <c r="B28" s="232">
        <f>COUNTIF($D$1:D27,D28)+1</f>
        <v>2</v>
      </c>
      <c r="C28" s="210">
        <v>29</v>
      </c>
      <c r="D28" s="211" t="str">
        <f>VLOOKUP(C28,'Champ Classes'!A:B,2,FALSE)</f>
        <v>J16</v>
      </c>
      <c r="E28" s="212" t="str">
        <f>CONCATENATE(VLOOKUP(C28,Startlist!B:H,3,FALSE)," / ",VLOOKUP(C28,Startlist!B:H,4,FALSE))</f>
        <v>Mirek Matikainen / Taavo Lauk</v>
      </c>
      <c r="F28" s="213" t="str">
        <f>VLOOKUP(C28,Startlist!B:F,5,FALSE)</f>
        <v>EST</v>
      </c>
      <c r="G28" s="212" t="str">
        <f>VLOOKUP(C28,Startlist!B:H,7,FALSE)</f>
        <v>Ford Fiesta</v>
      </c>
      <c r="H28" s="212" t="str">
        <f>IF(VLOOKUP(C28,Startlist!B:H,6,FALSE)="","",VLOOKUP(C28,Startlist!B:H,6,FALSE))</f>
        <v>Mikkor Saekoda OÜ</v>
      </c>
      <c r="I28" s="214" t="str">
        <f>IF(VLOOKUP(C28,Results!B:R,16,FALSE)="","Retired",VLOOKUP(C28,Results!B:R,16,FALSE))</f>
        <v>53.50,4</v>
      </c>
    </row>
    <row r="29" spans="1:9" ht="14.25">
      <c r="A29" s="209">
        <f t="shared" si="0"/>
        <v>22</v>
      </c>
      <c r="B29" s="232">
        <f>COUNTIF($D$1:D28,D29)+1</f>
        <v>3</v>
      </c>
      <c r="C29" s="210">
        <v>64</v>
      </c>
      <c r="D29" s="211" t="str">
        <f>VLOOKUP(C29,'Champ Classes'!A:B,2,FALSE)</f>
        <v>2WD-VE</v>
      </c>
      <c r="E29" s="212" t="str">
        <f>CONCATENATE(VLOOKUP(C29,Startlist!B:H,3,FALSE)," / ",VLOOKUP(C29,Startlist!B:H,4,FALSE))</f>
        <v>Ken Liivrand / Anthony Fatkin</v>
      </c>
      <c r="F29" s="213" t="str">
        <f>VLOOKUP(C29,Startlist!B:F,5,FALSE)</f>
        <v>EST</v>
      </c>
      <c r="G29" s="212" t="str">
        <f>VLOOKUP(C29,Startlist!B:H,7,FALSE)</f>
        <v>Seat Ibiza GTI</v>
      </c>
      <c r="H29" s="212">
        <f>IF(VLOOKUP(C29,Startlist!B:H,6,FALSE)="","",VLOOKUP(C29,Startlist!B:H,6,FALSE))</f>
      </c>
      <c r="I29" s="214" t="str">
        <f>IF(VLOOKUP(C29,Results!B:R,16,FALSE)="","Retired",VLOOKUP(C29,Results!B:R,16,FALSE))</f>
        <v>53.57,6</v>
      </c>
    </row>
    <row r="30" spans="1:9" ht="14.25">
      <c r="A30" s="209">
        <f t="shared" si="0"/>
        <v>23</v>
      </c>
      <c r="B30" s="232">
        <f>COUNTIF($D$1:D29,D30)+1</f>
        <v>6</v>
      </c>
      <c r="C30" s="210">
        <v>83</v>
      </c>
      <c r="D30" s="211" t="str">
        <f>VLOOKUP(C30,'Champ Classes'!A:B,2,FALSE)</f>
        <v>2WD-SE</v>
      </c>
      <c r="E30" s="212" t="str">
        <f>CONCATENATE(VLOOKUP(C30,Startlist!B:H,3,FALSE)," / ",VLOOKUP(C30,Startlist!B:H,4,FALSE))</f>
        <v>Ranet Rees / Janis Kajo</v>
      </c>
      <c r="F30" s="213" t="str">
        <f>VLOOKUP(C30,Startlist!B:F,5,FALSE)</f>
        <v>EST</v>
      </c>
      <c r="G30" s="212" t="str">
        <f>VLOOKUP(C30,Startlist!B:H,7,FALSE)</f>
        <v>Seat Ibiza</v>
      </c>
      <c r="H30" s="212" t="str">
        <f>IF(VLOOKUP(C30,Startlist!B:H,6,FALSE)="","",VLOOKUP(C30,Startlist!B:H,6,FALSE))</f>
        <v>Tigugrupp</v>
      </c>
      <c r="I30" s="214" t="str">
        <f>IF(VLOOKUP(C30,Results!B:R,16,FALSE)="","Retired",VLOOKUP(C30,Results!B:R,16,FALSE))</f>
        <v>54.02,4</v>
      </c>
    </row>
    <row r="31" spans="1:9" ht="14.25">
      <c r="A31" s="209">
        <f t="shared" si="0"/>
        <v>24</v>
      </c>
      <c r="B31" s="232">
        <f>COUNTIF($D$1:D30,D31)+1</f>
        <v>4</v>
      </c>
      <c r="C31" s="210">
        <v>59</v>
      </c>
      <c r="D31" s="211" t="str">
        <f>VLOOKUP(C31,'Champ Classes'!A:B,2,FALSE)</f>
        <v>2WD-VE</v>
      </c>
      <c r="E31" s="212" t="str">
        <f>CONCATENATE(VLOOKUP(C31,Startlist!B:H,3,FALSE)," / ",VLOOKUP(C31,Startlist!B:H,4,FALSE))</f>
        <v>Kauri Tammai / Viljar Tammai</v>
      </c>
      <c r="F31" s="213" t="str">
        <f>VLOOKUP(C31,Startlist!B:F,5,FALSE)</f>
        <v>EST</v>
      </c>
      <c r="G31" s="212" t="str">
        <f>VLOOKUP(C31,Startlist!B:H,7,FALSE)</f>
        <v>Honda Civic</v>
      </c>
      <c r="H31" s="212" t="str">
        <f>IF(VLOOKUP(C31,Startlist!B:H,6,FALSE)="","",VLOOKUP(C31,Startlist!B:H,6,FALSE))</f>
        <v>Kauri Tammai</v>
      </c>
      <c r="I31" s="214" t="str">
        <f>IF(VLOOKUP(C31,Results!B:R,16,FALSE)="","Retired",VLOOKUP(C31,Results!B:R,16,FALSE))</f>
        <v>54.06,3</v>
      </c>
    </row>
    <row r="32" spans="1:9" ht="14.25">
      <c r="A32" s="209">
        <f t="shared" si="0"/>
        <v>25</v>
      </c>
      <c r="B32" s="232">
        <f>COUNTIF($D$1:D31,D32)+1</f>
        <v>2</v>
      </c>
      <c r="C32" s="210">
        <v>49</v>
      </c>
      <c r="D32" s="211" t="str">
        <f>VLOOKUP(C32,'Champ Classes'!A:B,2,FALSE)</f>
        <v>2WD-ST</v>
      </c>
      <c r="E32" s="212" t="str">
        <f>CONCATENATE(VLOOKUP(C32,Startlist!B:H,3,FALSE)," / ",VLOOKUP(C32,Startlist!B:H,4,FALSE))</f>
        <v>Kevin Ruddi / Geilo Valdmann</v>
      </c>
      <c r="F32" s="213" t="str">
        <f>VLOOKUP(C32,Startlist!B:F,5,FALSE)</f>
        <v>EST</v>
      </c>
      <c r="G32" s="212" t="str">
        <f>VLOOKUP(C32,Startlist!B:H,7,FALSE)</f>
        <v>BMW 316I</v>
      </c>
      <c r="H32" s="212" t="str">
        <f>IF(VLOOKUP(C32,Startlist!B:H,6,FALSE)="","",VLOOKUP(C32,Startlist!B:H,6,FALSE))</f>
        <v>Käru Tehnikaklubi</v>
      </c>
      <c r="I32" s="214" t="str">
        <f>IF(VLOOKUP(C32,Results!B:R,16,FALSE)="","Retired",VLOOKUP(C32,Results!B:R,16,FALSE))</f>
        <v>54.12,8</v>
      </c>
    </row>
    <row r="33" spans="1:9" ht="14.25">
      <c r="A33" s="209">
        <f t="shared" si="0"/>
        <v>26</v>
      </c>
      <c r="B33" s="232">
        <f>COUNTIF($D$1:D32,D33)+1</f>
        <v>5</v>
      </c>
      <c r="C33" s="210">
        <v>61</v>
      </c>
      <c r="D33" s="211" t="str">
        <f>VLOOKUP(C33,'Champ Classes'!A:B,2,FALSE)</f>
        <v>2WD-VE</v>
      </c>
      <c r="E33" s="212" t="str">
        <f>CONCATENATE(VLOOKUP(C33,Startlist!B:H,3,FALSE)," / ",VLOOKUP(C33,Startlist!B:H,4,FALSE))</f>
        <v>Allan Leigri / Karel Kuimets</v>
      </c>
      <c r="F33" s="213" t="str">
        <f>VLOOKUP(C33,Startlist!B:F,5,FALSE)</f>
        <v>EST</v>
      </c>
      <c r="G33" s="212" t="str">
        <f>VLOOKUP(C33,Startlist!B:H,7,FALSE)</f>
        <v>Ford Puma</v>
      </c>
      <c r="H33" s="212" t="str">
        <f>IF(VLOOKUP(C33,Startlist!B:H,6,FALSE)="","",VLOOKUP(C33,Startlist!B:H,6,FALSE))</f>
        <v>HRK</v>
      </c>
      <c r="I33" s="214" t="str">
        <f>IF(VLOOKUP(C33,Results!B:R,16,FALSE)="","Retired",VLOOKUP(C33,Results!B:R,16,FALSE))</f>
        <v>54.13,5</v>
      </c>
    </row>
    <row r="34" spans="1:9" ht="14.25">
      <c r="A34" s="209">
        <f t="shared" si="0"/>
        <v>27</v>
      </c>
      <c r="B34" s="232">
        <f>COUNTIF($D$1:D33,D34)+1</f>
        <v>6</v>
      </c>
      <c r="C34" s="210">
        <v>97</v>
      </c>
      <c r="D34" s="211" t="str">
        <f>VLOOKUP(C34,'Champ Classes'!A:B,2,FALSE)</f>
        <v>2WD-VE</v>
      </c>
      <c r="E34" s="212" t="str">
        <f>CONCATENATE(VLOOKUP(C34,Startlist!B:H,3,FALSE)," / ",VLOOKUP(C34,Startlist!B:H,4,FALSE))</f>
        <v>Raido Värik / Margus Havik</v>
      </c>
      <c r="F34" s="213" t="str">
        <f>VLOOKUP(C34,Startlist!B:F,5,FALSE)</f>
        <v>EST</v>
      </c>
      <c r="G34" s="212" t="str">
        <f>VLOOKUP(C34,Startlist!B:H,7,FALSE)</f>
        <v>Toyota Yaris</v>
      </c>
      <c r="H34" s="212" t="str">
        <f>IF(VLOOKUP(C34,Startlist!B:H,6,FALSE)="","",VLOOKUP(C34,Startlist!B:H,6,FALSE))</f>
        <v>Raido Värik</v>
      </c>
      <c r="I34" s="214" t="str">
        <f>IF(VLOOKUP(C34,Results!B:R,16,FALSE)="","Retired",VLOOKUP(C34,Results!B:R,16,FALSE))</f>
        <v>54.39,4</v>
      </c>
    </row>
    <row r="35" spans="1:9" ht="14.25">
      <c r="A35" s="209">
        <f t="shared" si="0"/>
        <v>28</v>
      </c>
      <c r="B35" s="232">
        <f>COUNTIF($D$1:D34,D35)+1</f>
        <v>3</v>
      </c>
      <c r="C35" s="210">
        <v>16</v>
      </c>
      <c r="D35" s="211" t="str">
        <f>VLOOKUP(C35,'Champ Classes'!A:B,2,FALSE)</f>
        <v>J16</v>
      </c>
      <c r="E35" s="212" t="str">
        <f>CONCATENATE(VLOOKUP(C35,Startlist!B:H,3,FALSE)," / ",VLOOKUP(C35,Startlist!B:H,4,FALSE))</f>
        <v>Mairo Tiks / Alo Lond</v>
      </c>
      <c r="F35" s="213" t="str">
        <f>VLOOKUP(C35,Startlist!B:F,5,FALSE)</f>
        <v>EST</v>
      </c>
      <c r="G35" s="212" t="str">
        <f>VLOOKUP(C35,Startlist!B:H,7,FALSE)</f>
        <v>Honda Civic</v>
      </c>
      <c r="H35" s="212" t="str">
        <f>IF(VLOOKUP(C35,Startlist!B:H,6,FALSE)="","",VLOOKUP(C35,Startlist!B:H,6,FALSE))</f>
        <v>Mairo Tiks</v>
      </c>
      <c r="I35" s="214" t="str">
        <f>IF(VLOOKUP(C35,Results!B:R,16,FALSE)="","Retired",VLOOKUP(C35,Results!B:R,16,FALSE))</f>
        <v>54.41,5</v>
      </c>
    </row>
    <row r="36" spans="1:9" ht="14.25">
      <c r="A36" s="209">
        <f t="shared" si="0"/>
        <v>29</v>
      </c>
      <c r="B36" s="232">
        <f>COUNTIF($D$1:D35,D36)+1</f>
        <v>1</v>
      </c>
      <c r="C36" s="210">
        <v>31</v>
      </c>
      <c r="D36" s="211" t="str">
        <f>VLOOKUP(C36,'Champ Classes'!A:B,2,FALSE)</f>
        <v>J18</v>
      </c>
      <c r="E36" s="212" t="str">
        <f>CONCATENATE(VLOOKUP(C36,Startlist!B:H,3,FALSE)," / ",VLOOKUP(C36,Startlist!B:H,4,FALSE))</f>
        <v>Kristian Hallikmägi / Jaan Pisang</v>
      </c>
      <c r="F36" s="213" t="str">
        <f>VLOOKUP(C36,Startlist!B:F,5,FALSE)</f>
        <v>EST</v>
      </c>
      <c r="G36" s="212" t="str">
        <f>VLOOKUP(C36,Startlist!B:H,7,FALSE)</f>
        <v>Honda Civic</v>
      </c>
      <c r="H36" s="212" t="str">
        <f>IF(VLOOKUP(C36,Startlist!B:H,6,FALSE)="","",VLOOKUP(C36,Startlist!B:H,6,FALSE))</f>
        <v>Juuru Tehnikaklubi</v>
      </c>
      <c r="I36" s="214" t="str">
        <f>IF(VLOOKUP(C36,Results!B:R,16,FALSE)="","Retired",VLOOKUP(C36,Results!B:R,16,FALSE))</f>
        <v>54.55,3</v>
      </c>
    </row>
    <row r="37" spans="1:9" ht="14.25">
      <c r="A37" s="209">
        <f t="shared" si="0"/>
        <v>30</v>
      </c>
      <c r="B37" s="232">
        <f>COUNTIF($D$1:D36,D37)+1</f>
        <v>1</v>
      </c>
      <c r="C37" s="210">
        <v>56</v>
      </c>
      <c r="D37" s="211" t="str">
        <f>VLOOKUP(C37,'Champ Classes'!A:B,2,FALSE)</f>
        <v>2WD-VT</v>
      </c>
      <c r="E37" s="212" t="str">
        <f>CONCATENATE(VLOOKUP(C37,Startlist!B:H,3,FALSE)," / ",VLOOKUP(C37,Startlist!B:H,4,FALSE))</f>
        <v>Rainer Umbleja / Marko Press</v>
      </c>
      <c r="F37" s="213" t="str">
        <f>VLOOKUP(C37,Startlist!B:F,5,FALSE)</f>
        <v>EST</v>
      </c>
      <c r="G37" s="212" t="str">
        <f>VLOOKUP(C37,Startlist!B:H,7,FALSE)</f>
        <v>BMW 318</v>
      </c>
      <c r="H37" s="212" t="str">
        <f>IF(VLOOKUP(C37,Startlist!B:H,6,FALSE)="","",VLOOKUP(C37,Startlist!B:H,6,FALSE))</f>
        <v>360Auto</v>
      </c>
      <c r="I37" s="214" t="str">
        <f>IF(VLOOKUP(C37,Results!B:R,16,FALSE)="","Retired",VLOOKUP(C37,Results!B:R,16,FALSE))</f>
        <v>54.58,2</v>
      </c>
    </row>
    <row r="38" spans="1:9" ht="14.25">
      <c r="A38" s="209">
        <f t="shared" si="0"/>
        <v>31</v>
      </c>
      <c r="B38" s="232">
        <f>COUNTIF($D$1:D37,D38)+1</f>
        <v>4</v>
      </c>
      <c r="C38" s="210">
        <v>23</v>
      </c>
      <c r="D38" s="211" t="str">
        <f>VLOOKUP(C38,'Champ Classes'!A:B,2,FALSE)</f>
        <v>J16</v>
      </c>
      <c r="E38" s="212" t="str">
        <f>CONCATENATE(VLOOKUP(C38,Startlist!B:H,3,FALSE)," / ",VLOOKUP(C38,Startlist!B:H,4,FALSE))</f>
        <v>Kerli Vilu / Patrick Juhe</v>
      </c>
      <c r="F38" s="213" t="str">
        <f>VLOOKUP(C38,Startlist!B:F,5,FALSE)</f>
        <v>EST</v>
      </c>
      <c r="G38" s="212" t="str">
        <f>VLOOKUP(C38,Startlist!B:H,7,FALSE)</f>
        <v>Ford Fiesta</v>
      </c>
      <c r="H38" s="212" t="str">
        <f>IF(VLOOKUP(C38,Startlist!B:H,6,FALSE)="","",VLOOKUP(C38,Startlist!B:H,6,FALSE))</f>
        <v>HT Motorsport</v>
      </c>
      <c r="I38" s="214" t="str">
        <f>IF(VLOOKUP(C38,Results!B:R,16,FALSE)="","Retired",VLOOKUP(C38,Results!B:R,16,FALSE))</f>
        <v>55.00,4</v>
      </c>
    </row>
    <row r="39" spans="1:9" ht="14.25">
      <c r="A39" s="209">
        <f t="shared" si="0"/>
        <v>32</v>
      </c>
      <c r="B39" s="232">
        <f>COUNTIF($D$1:D38,D39)+1</f>
        <v>3</v>
      </c>
      <c r="C39" s="210">
        <v>69</v>
      </c>
      <c r="D39" s="211" t="str">
        <f>VLOOKUP(C39,'Champ Classes'!A:B,2,FALSE)</f>
        <v>2WD-ST</v>
      </c>
      <c r="E39" s="212" t="str">
        <f>CONCATENATE(VLOOKUP(C39,Startlist!B:H,3,FALSE)," / ",VLOOKUP(C39,Startlist!B:H,4,FALSE))</f>
        <v>Aleksander Strelkov / Meigo Vene</v>
      </c>
      <c r="F39" s="213" t="str">
        <f>VLOOKUP(C39,Startlist!B:F,5,FALSE)</f>
        <v>EST</v>
      </c>
      <c r="G39" s="212" t="str">
        <f>VLOOKUP(C39,Startlist!B:H,7,FALSE)</f>
        <v>BMW 320I</v>
      </c>
      <c r="H39" s="212" t="str">
        <f>IF(VLOOKUP(C39,Startlist!B:H,6,FALSE)="","",VLOOKUP(C39,Startlist!B:H,6,FALSE))</f>
        <v>Aleksander Strelkov</v>
      </c>
      <c r="I39" s="214" t="str">
        <f>IF(VLOOKUP(C39,Results!B:R,16,FALSE)="","Retired",VLOOKUP(C39,Results!B:R,16,FALSE))</f>
        <v>55.15,3</v>
      </c>
    </row>
    <row r="40" spans="1:9" ht="14.25">
      <c r="A40" s="209">
        <f t="shared" si="0"/>
        <v>33</v>
      </c>
      <c r="B40" s="232">
        <f>COUNTIF($D$1:D39,D40)+1</f>
        <v>4</v>
      </c>
      <c r="C40" s="210">
        <v>89</v>
      </c>
      <c r="D40" s="211" t="str">
        <f>VLOOKUP(C40,'Champ Classes'!A:B,2,FALSE)</f>
        <v>2WD-ST</v>
      </c>
      <c r="E40" s="212" t="str">
        <f>CONCATENATE(VLOOKUP(C40,Startlist!B:H,3,FALSE)," / ",VLOOKUP(C40,Startlist!B:H,4,FALSE))</f>
        <v>Aivo Lillepuu / Taavi Udevald</v>
      </c>
      <c r="F40" s="213" t="str">
        <f>VLOOKUP(C40,Startlist!B:F,5,FALSE)</f>
        <v>EST</v>
      </c>
      <c r="G40" s="212" t="str">
        <f>VLOOKUP(C40,Startlist!B:H,7,FALSE)</f>
        <v>BMW Compact</v>
      </c>
      <c r="H40" s="212" t="str">
        <f>IF(VLOOKUP(C40,Startlist!B:H,6,FALSE)="","",VLOOKUP(C40,Startlist!B:H,6,FALSE))</f>
        <v>Aivo Lillepuu</v>
      </c>
      <c r="I40" s="214" t="str">
        <f>IF(VLOOKUP(C40,Results!B:R,16,FALSE)="","Retired",VLOOKUP(C40,Results!B:R,16,FALSE))</f>
        <v>55.22,3</v>
      </c>
    </row>
    <row r="41" spans="1:9" ht="14.25">
      <c r="A41" s="209">
        <f t="shared" si="0"/>
        <v>34</v>
      </c>
      <c r="B41" s="232">
        <f>COUNTIF($D$1:D40,D41)+1</f>
        <v>7</v>
      </c>
      <c r="C41" s="210">
        <v>92</v>
      </c>
      <c r="D41" s="211" t="str">
        <f>VLOOKUP(C41,'Champ Classes'!A:B,2,FALSE)</f>
        <v>2WD-VE</v>
      </c>
      <c r="E41" s="212" t="str">
        <f>CONCATENATE(VLOOKUP(C41,Startlist!B:H,3,FALSE)," / ",VLOOKUP(C41,Startlist!B:H,4,FALSE))</f>
        <v>Heikko Tiits / Karl-Erik Rajasalu</v>
      </c>
      <c r="F41" s="213" t="str">
        <f>VLOOKUP(C41,Startlist!B:F,5,FALSE)</f>
        <v>EST</v>
      </c>
      <c r="G41" s="212" t="str">
        <f>VLOOKUP(C41,Startlist!B:H,7,FALSE)</f>
        <v>Mitsubishi Colt</v>
      </c>
      <c r="H41" s="212" t="str">
        <f>IF(VLOOKUP(C41,Startlist!B:H,6,FALSE)="","",VLOOKUP(C41,Startlist!B:H,6,FALSE))</f>
        <v>Juuru Tehnikaklubi</v>
      </c>
      <c r="I41" s="214" t="str">
        <f>IF(VLOOKUP(C41,Results!B:R,16,FALSE)="","Retired",VLOOKUP(C41,Results!B:R,16,FALSE))</f>
        <v>55.30,2</v>
      </c>
    </row>
    <row r="42" spans="1:9" ht="14.25">
      <c r="A42" s="209">
        <f t="shared" si="0"/>
        <v>35</v>
      </c>
      <c r="B42" s="232">
        <f>COUNTIF($D$1:D41,D42)+1</f>
        <v>2</v>
      </c>
      <c r="C42" s="210">
        <v>80</v>
      </c>
      <c r="D42" s="211" t="str">
        <f>VLOOKUP(C42,'Champ Classes'!A:B,2,FALSE)</f>
        <v>SU</v>
      </c>
      <c r="E42" s="212" t="str">
        <f>CONCATENATE(VLOOKUP(C42,Startlist!B:H,3,FALSE)," / ",VLOOKUP(C42,Startlist!B:H,4,FALSE))</f>
        <v>Reigo Raadik / Reigo Rannak</v>
      </c>
      <c r="F42" s="213" t="str">
        <f>VLOOKUP(C42,Startlist!B:F,5,FALSE)</f>
        <v>EST</v>
      </c>
      <c r="G42" s="212" t="str">
        <f>VLOOKUP(C42,Startlist!B:H,7,FALSE)</f>
        <v>Lada 2107</v>
      </c>
      <c r="H42" s="212" t="str">
        <f>IF(VLOOKUP(C42,Startlist!B:H,6,FALSE)="","",VLOOKUP(C42,Startlist!B:H,6,FALSE))</f>
        <v>Märjamaa Rally Team</v>
      </c>
      <c r="I42" s="214" t="str">
        <f>IF(VLOOKUP(C42,Results!B:R,16,FALSE)="","Retired",VLOOKUP(C42,Results!B:R,16,FALSE))</f>
        <v>55.33,9</v>
      </c>
    </row>
    <row r="43" spans="1:9" ht="14.25">
      <c r="A43" s="209">
        <f t="shared" si="0"/>
        <v>36</v>
      </c>
      <c r="B43" s="232">
        <f>COUNTIF($D$1:D42,D43)+1</f>
        <v>5</v>
      </c>
      <c r="C43" s="210">
        <v>125</v>
      </c>
      <c r="D43" s="211" t="str">
        <f>VLOOKUP(C43,'Champ Classes'!A:B,2,FALSE)</f>
        <v>2WD-ST</v>
      </c>
      <c r="E43" s="212" t="str">
        <f>CONCATENATE(VLOOKUP(C43,Startlist!B:H,3,FALSE)," / ",VLOOKUP(C43,Startlist!B:H,4,FALSE))</f>
        <v>Robert Peetson / Kenno Ploomipuu</v>
      </c>
      <c r="F43" s="213" t="str">
        <f>VLOOKUP(C43,Startlist!B:F,5,FALSE)</f>
        <v>EST</v>
      </c>
      <c r="G43" s="212" t="str">
        <f>VLOOKUP(C43,Startlist!B:H,7,FALSE)</f>
        <v>BMW 325I</v>
      </c>
      <c r="H43" s="212" t="str">
        <f>IF(VLOOKUP(C43,Startlist!B:H,6,FALSE)="","",VLOOKUP(C43,Startlist!B:H,6,FALSE))</f>
        <v>HRT Team</v>
      </c>
      <c r="I43" s="214" t="str">
        <f>IF(VLOOKUP(C43,Results!B:R,16,FALSE)="","Retired",VLOOKUP(C43,Results!B:R,16,FALSE))</f>
        <v>55.36,6</v>
      </c>
    </row>
    <row r="44" spans="1:9" ht="14.25">
      <c r="A44" s="209">
        <f t="shared" si="0"/>
        <v>37</v>
      </c>
      <c r="B44" s="232">
        <f>COUNTIF($D$1:D43,D44)+1</f>
        <v>11</v>
      </c>
      <c r="C44" s="210">
        <v>35</v>
      </c>
      <c r="D44" s="211" t="str">
        <f>VLOOKUP(C44,'Champ Classes'!A:B,2,FALSE)</f>
        <v>4WD</v>
      </c>
      <c r="E44" s="212" t="str">
        <f>CONCATENATE(VLOOKUP(C44,Startlist!B:H,3,FALSE)," / ",VLOOKUP(C44,Startlist!B:H,4,FALSE))</f>
        <v>Kevin Kangur / Oti Maat</v>
      </c>
      <c r="F44" s="213" t="str">
        <f>VLOOKUP(C44,Startlist!B:F,5,FALSE)</f>
        <v>EST</v>
      </c>
      <c r="G44" s="212" t="str">
        <f>VLOOKUP(C44,Startlist!B:H,7,FALSE)</f>
        <v>Subaru Impreza WRX STI</v>
      </c>
      <c r="H44" s="212">
        <f>IF(VLOOKUP(C44,Startlist!B:H,6,FALSE)="","",VLOOKUP(C44,Startlist!B:H,6,FALSE))</f>
      </c>
      <c r="I44" s="214" t="str">
        <f>IF(VLOOKUP(C44,Results!B:R,16,FALSE)="","Retired",VLOOKUP(C44,Results!B:R,16,FALSE))</f>
        <v>55.37,1</v>
      </c>
    </row>
    <row r="45" spans="1:9" ht="14.25">
      <c r="A45" s="209">
        <f t="shared" si="0"/>
        <v>38</v>
      </c>
      <c r="B45" s="232">
        <f>COUNTIF($D$1:D44,D45)+1</f>
        <v>2</v>
      </c>
      <c r="C45" s="210">
        <v>86</v>
      </c>
      <c r="D45" s="211" t="str">
        <f>VLOOKUP(C45,'Champ Classes'!A:B,2,FALSE)</f>
        <v>2WD-VT</v>
      </c>
      <c r="E45" s="212" t="str">
        <f>CONCATENATE(VLOOKUP(C45,Startlist!B:H,3,FALSE)," / ",VLOOKUP(C45,Startlist!B:H,4,FALSE))</f>
        <v>Lauri Hõbelaid / Andres Lulla</v>
      </c>
      <c r="F45" s="213" t="str">
        <f>VLOOKUP(C45,Startlist!B:F,5,FALSE)</f>
        <v>EST</v>
      </c>
      <c r="G45" s="212" t="str">
        <f>VLOOKUP(C45,Startlist!B:H,7,FALSE)</f>
        <v>BMW 318IS</v>
      </c>
      <c r="H45" s="212" t="str">
        <f>IF(VLOOKUP(C45,Startlist!B:H,6,FALSE)="","",VLOOKUP(C45,Startlist!B:H,6,FALSE))</f>
        <v>HL AUTO</v>
      </c>
      <c r="I45" s="214" t="str">
        <f>IF(VLOOKUP(C45,Results!B:R,16,FALSE)="","Retired",VLOOKUP(C45,Results!B:R,16,FALSE))</f>
        <v>55.44,8</v>
      </c>
    </row>
    <row r="46" spans="1:9" ht="14.25">
      <c r="A46" s="209">
        <f t="shared" si="0"/>
        <v>39</v>
      </c>
      <c r="B46" s="232">
        <f>COUNTIF($D$1:D45,D46)+1</f>
        <v>7</v>
      </c>
      <c r="C46" s="210">
        <v>67</v>
      </c>
      <c r="D46" s="211" t="str">
        <f>VLOOKUP(C46,'Champ Classes'!A:B,2,FALSE)</f>
        <v>2WD-SE</v>
      </c>
      <c r="E46" s="212" t="str">
        <f>CONCATENATE(VLOOKUP(C46,Startlist!B:H,3,FALSE)," / ",VLOOKUP(C46,Startlist!B:H,4,FALSE))</f>
        <v>Karla Kirsch / Teet Varik</v>
      </c>
      <c r="F46" s="213" t="str">
        <f>VLOOKUP(C46,Startlist!B:F,5,FALSE)</f>
        <v>EST</v>
      </c>
      <c r="G46" s="212" t="str">
        <f>VLOOKUP(C46,Startlist!B:H,7,FALSE)</f>
        <v>Audi A3</v>
      </c>
      <c r="H46" s="212">
        <f>IF(VLOOKUP(C46,Startlist!B:H,6,FALSE)="","",VLOOKUP(C46,Startlist!B:H,6,FALSE))</f>
      </c>
      <c r="I46" s="214" t="str">
        <f>IF(VLOOKUP(C46,Results!B:R,16,FALSE)="","Retired",VLOOKUP(C46,Results!B:R,16,FALSE))</f>
        <v>55.47,1</v>
      </c>
    </row>
    <row r="47" spans="1:9" ht="14.25">
      <c r="A47" s="209">
        <f t="shared" si="0"/>
        <v>40</v>
      </c>
      <c r="B47" s="232">
        <f>COUNTIF($D$1:D46,D47)+1</f>
        <v>6</v>
      </c>
      <c r="C47" s="210">
        <v>60</v>
      </c>
      <c r="D47" s="211" t="str">
        <f>VLOOKUP(C47,'Champ Classes'!A:B,2,FALSE)</f>
        <v>2WD-ST</v>
      </c>
      <c r="E47" s="212" t="str">
        <f>CONCATENATE(VLOOKUP(C47,Startlist!B:H,3,FALSE)," / ",VLOOKUP(C47,Startlist!B:H,4,FALSE))</f>
        <v>Tauri Soome / Kristjan Karlep</v>
      </c>
      <c r="F47" s="213" t="str">
        <f>VLOOKUP(C47,Startlist!B:F,5,FALSE)</f>
        <v>EST</v>
      </c>
      <c r="G47" s="212" t="str">
        <f>VLOOKUP(C47,Startlist!B:H,7,FALSE)</f>
        <v>BMW 318</v>
      </c>
      <c r="H47" s="212" t="str">
        <f>IF(VLOOKUP(C47,Startlist!B:H,6,FALSE)="","",VLOOKUP(C47,Startlist!B:H,6,FALSE))</f>
        <v>MRF Motosport</v>
      </c>
      <c r="I47" s="214" t="str">
        <f>IF(VLOOKUP(C47,Results!B:R,16,FALSE)="","Retired",VLOOKUP(C47,Results!B:R,16,FALSE))</f>
        <v>55.50,0</v>
      </c>
    </row>
    <row r="48" spans="1:9" ht="14.25">
      <c r="A48" s="209">
        <f t="shared" si="0"/>
        <v>41</v>
      </c>
      <c r="B48" s="232">
        <f>COUNTIF($D$1:D47,D48)+1</f>
        <v>8</v>
      </c>
      <c r="C48" s="210">
        <v>78</v>
      </c>
      <c r="D48" s="211" t="str">
        <f>VLOOKUP(C48,'Champ Classes'!A:B,2,FALSE)</f>
        <v>2WD-SE</v>
      </c>
      <c r="E48" s="212" t="str">
        <f>CONCATENATE(VLOOKUP(C48,Startlist!B:H,3,FALSE)," / ",VLOOKUP(C48,Startlist!B:H,4,FALSE))</f>
        <v>Romet Liiv / Sander Liiv</v>
      </c>
      <c r="F48" s="213" t="str">
        <f>VLOOKUP(C48,Startlist!B:F,5,FALSE)</f>
        <v>EST</v>
      </c>
      <c r="G48" s="212" t="str">
        <f>VLOOKUP(C48,Startlist!B:H,7,FALSE)</f>
        <v>Honda Civic Type-R</v>
      </c>
      <c r="H48" s="212" t="str">
        <f>IF(VLOOKUP(C48,Startlist!B:H,6,FALSE)="","",VLOOKUP(C48,Startlist!B:H,6,FALSE))</f>
        <v>TLK Racing</v>
      </c>
      <c r="I48" s="214" t="str">
        <f>IF(VLOOKUP(C48,Results!B:R,16,FALSE)="","Retired",VLOOKUP(C48,Results!B:R,16,FALSE))</f>
        <v>55.51,9</v>
      </c>
    </row>
    <row r="49" spans="1:9" ht="14.25">
      <c r="A49" s="209">
        <f t="shared" si="0"/>
        <v>42</v>
      </c>
      <c r="B49" s="232">
        <f>COUNTIF($D$1:D48,D49)+1</f>
        <v>3</v>
      </c>
      <c r="C49" s="210">
        <v>81</v>
      </c>
      <c r="D49" s="211" t="str">
        <f>VLOOKUP(C49,'Champ Classes'!A:B,2,FALSE)</f>
        <v>SU</v>
      </c>
      <c r="E49" s="212" t="str">
        <f>CONCATENATE(VLOOKUP(C49,Startlist!B:H,3,FALSE)," / ",VLOOKUP(C49,Startlist!B:H,4,FALSE))</f>
        <v>Mikk Saaron / Mait Saaron</v>
      </c>
      <c r="F49" s="213" t="str">
        <f>VLOOKUP(C49,Startlist!B:F,5,FALSE)</f>
        <v>EST</v>
      </c>
      <c r="G49" s="212" t="str">
        <f>VLOOKUP(C49,Startlist!B:H,7,FALSE)</f>
        <v>Vaz 2107</v>
      </c>
      <c r="H49" s="212" t="str">
        <f>IF(VLOOKUP(C49,Startlist!B:H,6,FALSE)="","",VLOOKUP(C49,Startlist!B:H,6,FALSE))</f>
        <v>Mikk Saaron</v>
      </c>
      <c r="I49" s="214" t="str">
        <f>IF(VLOOKUP(C49,Results!B:R,16,FALSE)="","Retired",VLOOKUP(C49,Results!B:R,16,FALSE))</f>
        <v>55.52,1</v>
      </c>
    </row>
    <row r="50" spans="1:9" ht="14.25">
      <c r="A50" s="209">
        <f t="shared" si="0"/>
        <v>43</v>
      </c>
      <c r="B50" s="232">
        <f>COUNTIF($D$1:D49,D50)+1</f>
        <v>5</v>
      </c>
      <c r="C50" s="210">
        <v>25</v>
      </c>
      <c r="D50" s="211" t="str">
        <f>VLOOKUP(C50,'Champ Classes'!A:B,2,FALSE)</f>
        <v>J16</v>
      </c>
      <c r="E50" s="212" t="str">
        <f>CONCATENATE(VLOOKUP(C50,Startlist!B:H,3,FALSE)," / ",VLOOKUP(C50,Startlist!B:H,4,FALSE))</f>
        <v>Sebastian Kukk / Argo Kukk</v>
      </c>
      <c r="F50" s="213" t="str">
        <f>VLOOKUP(C50,Startlist!B:F,5,FALSE)</f>
        <v>EST</v>
      </c>
      <c r="G50" s="212" t="str">
        <f>VLOOKUP(C50,Startlist!B:H,7,FALSE)</f>
        <v>Ford Fiesta</v>
      </c>
      <c r="H50" s="212" t="str">
        <f>IF(VLOOKUP(C50,Startlist!B:H,6,FALSE)="","",VLOOKUP(C50,Startlist!B:H,6,FALSE))</f>
        <v>ProVan Motorsport</v>
      </c>
      <c r="I50" s="214" t="str">
        <f>IF(VLOOKUP(C50,Results!B:R,16,FALSE)="","Retired",VLOOKUP(C50,Results!B:R,16,FALSE))</f>
        <v>55.58,0</v>
      </c>
    </row>
    <row r="51" spans="1:9" ht="14.25">
      <c r="A51" s="209">
        <f t="shared" si="0"/>
        <v>44</v>
      </c>
      <c r="B51" s="232">
        <f>COUNTIF($D$1:D50,D51)+1</f>
        <v>6</v>
      </c>
      <c r="C51" s="210">
        <v>3</v>
      </c>
      <c r="D51" s="211" t="str">
        <f>VLOOKUP(C51,'Champ Classes'!A:B,2,FALSE)</f>
        <v>J16</v>
      </c>
      <c r="E51" s="212" t="str">
        <f>CONCATENATE(VLOOKUP(C51,Startlist!B:H,3,FALSE)," / ",VLOOKUP(C51,Startlist!B:H,4,FALSE))</f>
        <v>Trevon Aava / Urmo Aava</v>
      </c>
      <c r="F51" s="213" t="str">
        <f>VLOOKUP(C51,Startlist!B:F,5,FALSE)</f>
        <v>EST</v>
      </c>
      <c r="G51" s="212" t="str">
        <f>VLOOKUP(C51,Startlist!B:H,7,FALSE)</f>
        <v>Renault Twingo</v>
      </c>
      <c r="H51" s="212" t="str">
        <f>IF(VLOOKUP(C51,Startlist!B:H,6,FALSE)="","",VLOOKUP(C51,Startlist!B:H,6,FALSE))</f>
        <v>Rally Estonia</v>
      </c>
      <c r="I51" s="214" t="str">
        <f>IF(VLOOKUP(C51,Results!B:R,16,FALSE)="","Retired",VLOOKUP(C51,Results!B:R,16,FALSE))</f>
        <v>55.59,1</v>
      </c>
    </row>
    <row r="52" spans="1:9" ht="14.25">
      <c r="A52" s="209">
        <f t="shared" si="0"/>
        <v>45</v>
      </c>
      <c r="B52" s="232">
        <f>COUNTIF($D$1:D51,D52)+1</f>
        <v>2</v>
      </c>
      <c r="C52" s="210">
        <v>27</v>
      </c>
      <c r="D52" s="211" t="str">
        <f>VLOOKUP(C52,'Champ Classes'!A:B,2,FALSE)</f>
        <v>J18</v>
      </c>
      <c r="E52" s="212" t="str">
        <f>CONCATENATE(VLOOKUP(C52,Startlist!B:H,3,FALSE)," / ",VLOOKUP(C52,Startlist!B:H,4,FALSE))</f>
        <v>Rainer Raun / Riivo Mesila</v>
      </c>
      <c r="F52" s="213" t="str">
        <f>VLOOKUP(C52,Startlist!B:F,5,FALSE)</f>
        <v>EST</v>
      </c>
      <c r="G52" s="212" t="str">
        <f>VLOOKUP(C52,Startlist!B:H,7,FALSE)</f>
        <v>Honda Civic</v>
      </c>
      <c r="H52" s="212" t="str">
        <f>IF(VLOOKUP(C52,Startlist!B:H,6,FALSE)="","",VLOOKUP(C52,Startlist!B:H,6,FALSE))</f>
        <v>Thule Motorsport</v>
      </c>
      <c r="I52" s="214" t="str">
        <f>IF(VLOOKUP(C52,Results!B:R,16,FALSE)="","Retired",VLOOKUP(C52,Results!B:R,16,FALSE))</f>
        <v>56.00,7</v>
      </c>
    </row>
    <row r="53" spans="1:9" ht="14.25">
      <c r="A53" s="209">
        <f t="shared" si="0"/>
        <v>46</v>
      </c>
      <c r="B53" s="232">
        <f>COUNTIF($D$1:D52,D53)+1</f>
        <v>7</v>
      </c>
      <c r="C53" s="210">
        <v>111</v>
      </c>
      <c r="D53" s="211" t="str">
        <f>VLOOKUP(C53,'Champ Classes'!A:B,2,FALSE)</f>
        <v>2WD-ST</v>
      </c>
      <c r="E53" s="212" t="str">
        <f>CONCATENATE(VLOOKUP(C53,Startlist!B:H,3,FALSE)," / ",VLOOKUP(C53,Startlist!B:H,4,FALSE))</f>
        <v>Rait Reiman / Rauno Hõrak</v>
      </c>
      <c r="F53" s="213" t="str">
        <f>VLOOKUP(C53,Startlist!B:F,5,FALSE)</f>
        <v>EST</v>
      </c>
      <c r="G53" s="212" t="str">
        <f>VLOOKUP(C53,Startlist!B:H,7,FALSE)</f>
        <v>BMW 320I</v>
      </c>
      <c r="H53" s="212" t="str">
        <f>IF(VLOOKUP(C53,Startlist!B:H,6,FALSE)="","",VLOOKUP(C53,Startlist!B:H,6,FALSE))</f>
        <v>Rait Reiman</v>
      </c>
      <c r="I53" s="214" t="str">
        <f>IF(VLOOKUP(C53,Results!B:R,16,FALSE)="","Retired",VLOOKUP(C53,Results!B:R,16,FALSE))</f>
        <v>56.03,3</v>
      </c>
    </row>
    <row r="54" spans="1:9" ht="14.25">
      <c r="A54" s="209">
        <f t="shared" si="0"/>
        <v>47</v>
      </c>
      <c r="B54" s="232">
        <f>COUNTIF($D$1:D53,D54)+1</f>
        <v>8</v>
      </c>
      <c r="C54" s="210">
        <v>88</v>
      </c>
      <c r="D54" s="211" t="str">
        <f>VLOOKUP(C54,'Champ Classes'!A:B,2,FALSE)</f>
        <v>2WD-ST</v>
      </c>
      <c r="E54" s="212" t="str">
        <f>CONCATENATE(VLOOKUP(C54,Startlist!B:H,3,FALSE)," / ",VLOOKUP(C54,Startlist!B:H,4,FALSE))</f>
        <v>Kert Sang / Toomas Rosar</v>
      </c>
      <c r="F54" s="213" t="str">
        <f>VLOOKUP(C54,Startlist!B:F,5,FALSE)</f>
        <v>EST</v>
      </c>
      <c r="G54" s="212" t="str">
        <f>VLOOKUP(C54,Startlist!B:H,7,FALSE)</f>
        <v>BMW 318</v>
      </c>
      <c r="H54" s="212" t="str">
        <f>IF(VLOOKUP(C54,Startlist!B:H,6,FALSE)="","",VLOOKUP(C54,Startlist!B:H,6,FALSE))</f>
        <v>Libatse Romuracing</v>
      </c>
      <c r="I54" s="214" t="str">
        <f>IF(VLOOKUP(C54,Results!B:R,16,FALSE)="","Retired",VLOOKUP(C54,Results!B:R,16,FALSE))</f>
        <v>56.15,1</v>
      </c>
    </row>
    <row r="55" spans="1:9" ht="14.25">
      <c r="A55" s="209">
        <f t="shared" si="0"/>
        <v>48</v>
      </c>
      <c r="B55" s="232">
        <f>COUNTIF($D$1:D54,D55)+1</f>
        <v>3</v>
      </c>
      <c r="C55" s="210">
        <v>26</v>
      </c>
      <c r="D55" s="211" t="str">
        <f>VLOOKUP(C55,'Champ Classes'!A:B,2,FALSE)</f>
        <v>J18</v>
      </c>
      <c r="E55" s="212" t="str">
        <f>CONCATENATE(VLOOKUP(C55,Startlist!B:H,3,FALSE)," / ",VLOOKUP(C55,Startlist!B:H,4,FALSE))</f>
        <v>Andre Juhe / Veiko Kimber</v>
      </c>
      <c r="F55" s="213" t="str">
        <f>VLOOKUP(C55,Startlist!B:F,5,FALSE)</f>
        <v>EST</v>
      </c>
      <c r="G55" s="212" t="str">
        <f>VLOOKUP(C55,Startlist!B:H,7,FALSE)</f>
        <v>Honda Civic Type-R</v>
      </c>
      <c r="H55" s="212" t="str">
        <f>IF(VLOOKUP(C55,Startlist!B:H,6,FALSE)="","",VLOOKUP(C55,Startlist!B:H,6,FALSE))</f>
        <v>HRK</v>
      </c>
      <c r="I55" s="214" t="str">
        <f>IF(VLOOKUP(C55,Results!B:R,16,FALSE)="","Retired",VLOOKUP(C55,Results!B:R,16,FALSE))</f>
        <v>56.22,7</v>
      </c>
    </row>
    <row r="56" spans="1:9" ht="14.25">
      <c r="A56" s="209">
        <f t="shared" si="0"/>
        <v>49</v>
      </c>
      <c r="B56" s="232">
        <f>COUNTIF($D$1:D55,D56)+1</f>
        <v>3</v>
      </c>
      <c r="C56" s="210">
        <v>73</v>
      </c>
      <c r="D56" s="211" t="str">
        <f>VLOOKUP(C56,'Champ Classes'!A:B,2,FALSE)</f>
        <v>2WD-VT</v>
      </c>
      <c r="E56" s="212" t="str">
        <f>CONCATENATE(VLOOKUP(C56,Startlist!B:H,3,FALSE)," / ",VLOOKUP(C56,Startlist!B:H,4,FALSE))</f>
        <v>Tanel Madiste / Joonas Kaup</v>
      </c>
      <c r="F56" s="213" t="str">
        <f>VLOOKUP(C56,Startlist!B:F,5,FALSE)</f>
        <v>EST</v>
      </c>
      <c r="G56" s="212" t="str">
        <f>VLOOKUP(C56,Startlist!B:H,7,FALSE)</f>
        <v>BMW 318TI</v>
      </c>
      <c r="H56" s="212" t="str">
        <f>IF(VLOOKUP(C56,Startlist!B:H,6,FALSE)="","",VLOOKUP(C56,Startlist!B:H,6,FALSE))</f>
        <v>WKND Racing</v>
      </c>
      <c r="I56" s="214" t="str">
        <f>IF(VLOOKUP(C56,Results!B:R,16,FALSE)="","Retired",VLOOKUP(C56,Results!B:R,16,FALSE))</f>
        <v>56.36,8</v>
      </c>
    </row>
    <row r="57" spans="1:9" ht="14.25">
      <c r="A57" s="209">
        <f t="shared" si="0"/>
        <v>50</v>
      </c>
      <c r="B57" s="232">
        <f>COUNTIF($D$1:D56,D57)+1</f>
        <v>9</v>
      </c>
      <c r="C57" s="210">
        <v>77</v>
      </c>
      <c r="D57" s="211" t="str">
        <f>VLOOKUP(C57,'Champ Classes'!A:B,2,FALSE)</f>
        <v>2WD-ST</v>
      </c>
      <c r="E57" s="212" t="str">
        <f>CONCATENATE(VLOOKUP(C57,Startlist!B:H,3,FALSE)," / ",VLOOKUP(C57,Startlist!B:H,4,FALSE))</f>
        <v>Sulev Pärn / Karl Pärn</v>
      </c>
      <c r="F57" s="213" t="str">
        <f>VLOOKUP(C57,Startlist!B:F,5,FALSE)</f>
        <v>EST</v>
      </c>
      <c r="G57" s="212" t="str">
        <f>VLOOKUP(C57,Startlist!B:H,7,FALSE)</f>
        <v>BMW 318I</v>
      </c>
      <c r="H57" s="212" t="str">
        <f>IF(VLOOKUP(C57,Startlist!B:H,6,FALSE)="","",VLOOKUP(C57,Startlist!B:H,6,FALSE))</f>
        <v>Käru Tehnikaklubi</v>
      </c>
      <c r="I57" s="214" t="str">
        <f>IF(VLOOKUP(C57,Results!B:R,16,FALSE)="","Retired",VLOOKUP(C57,Results!B:R,16,FALSE))</f>
        <v>56.41,0</v>
      </c>
    </row>
    <row r="58" spans="1:9" ht="14.25">
      <c r="A58" s="209">
        <f t="shared" si="0"/>
        <v>51</v>
      </c>
      <c r="B58" s="232">
        <f>COUNTIF($D$1:D57,D58)+1</f>
        <v>4</v>
      </c>
      <c r="C58" s="210">
        <v>103</v>
      </c>
      <c r="D58" s="211" t="str">
        <f>VLOOKUP(C58,'Champ Classes'!A:B,2,FALSE)</f>
        <v>2WD-VT</v>
      </c>
      <c r="E58" s="212" t="str">
        <f>CONCATENATE(VLOOKUP(C58,Startlist!B:H,3,FALSE)," / ",VLOOKUP(C58,Startlist!B:H,4,FALSE))</f>
        <v>Tanel Treiel / Andreas Simmermann</v>
      </c>
      <c r="F58" s="213" t="str">
        <f>VLOOKUP(C58,Startlist!B:F,5,FALSE)</f>
        <v>EST</v>
      </c>
      <c r="G58" s="212" t="str">
        <f>VLOOKUP(C58,Startlist!B:H,7,FALSE)</f>
        <v>BMW 316</v>
      </c>
      <c r="H58" s="212" t="str">
        <f>IF(VLOOKUP(C58,Startlist!B:H,6,FALSE)="","",VLOOKUP(C58,Startlist!B:H,6,FALSE))</f>
        <v>Tanel Treiel</v>
      </c>
      <c r="I58" s="214" t="str">
        <f>IF(VLOOKUP(C58,Results!B:R,16,FALSE)="","Retired",VLOOKUP(C58,Results!B:R,16,FALSE))</f>
        <v>56.58,2</v>
      </c>
    </row>
    <row r="59" spans="1:9" ht="14.25">
      <c r="A59" s="209">
        <f t="shared" si="0"/>
        <v>52</v>
      </c>
      <c r="B59" s="232">
        <f>COUNTIF($D$1:D58,D59)+1</f>
        <v>10</v>
      </c>
      <c r="C59" s="210">
        <v>106</v>
      </c>
      <c r="D59" s="211" t="str">
        <f>VLOOKUP(C59,'Champ Classes'!A:B,2,FALSE)</f>
        <v>2WD-ST</v>
      </c>
      <c r="E59" s="212" t="str">
        <f>CONCATENATE(VLOOKUP(C59,Startlist!B:H,3,FALSE)," / ",VLOOKUP(C59,Startlist!B:H,4,FALSE))</f>
        <v>Sven Topasia / Mart Loitjärv</v>
      </c>
      <c r="F59" s="213" t="str">
        <f>VLOOKUP(C59,Startlist!B:F,5,FALSE)</f>
        <v>EST</v>
      </c>
      <c r="G59" s="212" t="str">
        <f>VLOOKUP(C59,Startlist!B:H,7,FALSE)</f>
        <v>BMW 318</v>
      </c>
      <c r="H59" s="212" t="str">
        <f>IF(VLOOKUP(C59,Startlist!B:H,6,FALSE)="","",VLOOKUP(C59,Startlist!B:H,6,FALSE))</f>
        <v>Käru Tehnikaklubi</v>
      </c>
      <c r="I59" s="214" t="str">
        <f>IF(VLOOKUP(C59,Results!B:R,16,FALSE)="","Retired",VLOOKUP(C59,Results!B:R,16,FALSE))</f>
        <v>57.16,2</v>
      </c>
    </row>
    <row r="60" spans="1:9" ht="14.25">
      <c r="A60" s="209">
        <f t="shared" si="0"/>
        <v>53</v>
      </c>
      <c r="B60" s="232">
        <f>COUNTIF($D$1:D59,D60)+1</f>
        <v>11</v>
      </c>
      <c r="C60" s="210">
        <v>109</v>
      </c>
      <c r="D60" s="211" t="str">
        <f>VLOOKUP(C60,'Champ Classes'!A:B,2,FALSE)</f>
        <v>2WD-ST</v>
      </c>
      <c r="E60" s="212" t="str">
        <f>CONCATENATE(VLOOKUP(C60,Startlist!B:H,3,FALSE)," / ",VLOOKUP(C60,Startlist!B:H,4,FALSE))</f>
        <v>Peeter Kask / Karl Kask</v>
      </c>
      <c r="F60" s="213" t="str">
        <f>VLOOKUP(C60,Startlist!B:F,5,FALSE)</f>
        <v>EST</v>
      </c>
      <c r="G60" s="212" t="str">
        <f>VLOOKUP(C60,Startlist!B:H,7,FALSE)</f>
        <v>BMW 323TI</v>
      </c>
      <c r="H60" s="212">
        <f>IF(VLOOKUP(C60,Startlist!B:H,6,FALSE)="","",VLOOKUP(C60,Startlist!B:H,6,FALSE))</f>
      </c>
      <c r="I60" s="214" t="str">
        <f>IF(VLOOKUP(C60,Results!B:R,16,FALSE)="","Retired",VLOOKUP(C60,Results!B:R,16,FALSE))</f>
        <v>57.20,4</v>
      </c>
    </row>
    <row r="61" spans="1:9" ht="14.25">
      <c r="A61" s="209">
        <f t="shared" si="0"/>
        <v>54</v>
      </c>
      <c r="B61" s="232">
        <f>COUNTIF($D$1:D60,D61)+1</f>
        <v>7</v>
      </c>
      <c r="C61" s="210">
        <v>15</v>
      </c>
      <c r="D61" s="211" t="str">
        <f>VLOOKUP(C61,'Champ Classes'!A:B,2,FALSE)</f>
        <v>J16</v>
      </c>
      <c r="E61" s="212" t="str">
        <f>CONCATENATE(VLOOKUP(C61,Startlist!B:H,3,FALSE)," / ",VLOOKUP(C61,Startlist!B:H,4,FALSE))</f>
        <v>Kaspar Kaasik / Ats Pärn</v>
      </c>
      <c r="F61" s="213" t="str">
        <f>VLOOKUP(C61,Startlist!B:F,5,FALSE)</f>
        <v>EST</v>
      </c>
      <c r="G61" s="212" t="str">
        <f>VLOOKUP(C61,Startlist!B:H,7,FALSE)</f>
        <v>Ford Fiesta</v>
      </c>
      <c r="H61" s="212" t="str">
        <f>IF(VLOOKUP(C61,Startlist!B:H,6,FALSE)="","",VLOOKUP(C61,Startlist!B:H,6,FALSE))</f>
        <v>Kaspar Kaasik</v>
      </c>
      <c r="I61" s="214" t="str">
        <f>IF(VLOOKUP(C61,Results!B:R,16,FALSE)="","Retired",VLOOKUP(C61,Results!B:R,16,FALSE))</f>
        <v>57.30,2</v>
      </c>
    </row>
    <row r="62" spans="1:9" ht="14.25">
      <c r="A62" s="209">
        <f t="shared" si="0"/>
        <v>55</v>
      </c>
      <c r="B62" s="232">
        <f>COUNTIF($D$1:D61,D62)+1</f>
        <v>8</v>
      </c>
      <c r="C62" s="210">
        <v>118</v>
      </c>
      <c r="D62" s="211" t="str">
        <f>VLOOKUP(C62,'Champ Classes'!A:B,2,FALSE)</f>
        <v>2WD-VE</v>
      </c>
      <c r="E62" s="212" t="str">
        <f>CONCATENATE(VLOOKUP(C62,Startlist!B:H,3,FALSE)," / ",VLOOKUP(C62,Startlist!B:H,4,FALSE))</f>
        <v>Ulvar Orgus / Maarika Pihlamäe</v>
      </c>
      <c r="F62" s="213" t="str">
        <f>VLOOKUP(C62,Startlist!B:F,5,FALSE)</f>
        <v>EST</v>
      </c>
      <c r="G62" s="212" t="str">
        <f>VLOOKUP(C62,Startlist!B:H,7,FALSE)</f>
        <v>Toyota Yaris</v>
      </c>
      <c r="H62" s="212" t="str">
        <f>IF(VLOOKUP(C62,Startlist!B:H,6,FALSE)="","",VLOOKUP(C62,Startlist!B:H,6,FALSE))</f>
        <v>Ulvar Orgus</v>
      </c>
      <c r="I62" s="214" t="str">
        <f>IF(VLOOKUP(C62,Results!B:R,16,FALSE)="","Retired",VLOOKUP(C62,Results!B:R,16,FALSE))</f>
        <v>57.43,6</v>
      </c>
    </row>
    <row r="63" spans="1:9" ht="14.25">
      <c r="A63" s="209">
        <f t="shared" si="0"/>
        <v>56</v>
      </c>
      <c r="B63" s="232">
        <f>COUNTIF($D$1:D62,D63)+1</f>
        <v>5</v>
      </c>
      <c r="C63" s="210">
        <v>121</v>
      </c>
      <c r="D63" s="211" t="str">
        <f>VLOOKUP(C63,'Champ Classes'!A:B,2,FALSE)</f>
        <v>2WD-VT</v>
      </c>
      <c r="E63" s="212" t="str">
        <f>CONCATENATE(VLOOKUP(C63,Startlist!B:H,3,FALSE)," / ",VLOOKUP(C63,Startlist!B:H,4,FALSE))</f>
        <v>Kaspar Kark / Raido Vespere</v>
      </c>
      <c r="F63" s="213" t="str">
        <f>VLOOKUP(C63,Startlist!B:F,5,FALSE)</f>
        <v>EST</v>
      </c>
      <c r="G63" s="212" t="str">
        <f>VLOOKUP(C63,Startlist!B:H,7,FALSE)</f>
        <v>BMW 318I</v>
      </c>
      <c r="H63" s="212" t="str">
        <f>IF(VLOOKUP(C63,Startlist!B:H,6,FALSE)="","",VLOOKUP(C63,Startlist!B:H,6,FALSE))</f>
        <v>BTR Racing</v>
      </c>
      <c r="I63" s="214" t="str">
        <f>IF(VLOOKUP(C63,Results!B:R,16,FALSE)="","Retired",VLOOKUP(C63,Results!B:R,16,FALSE))</f>
        <v>57.49,6</v>
      </c>
    </row>
    <row r="64" spans="1:9" ht="14.25">
      <c r="A64" s="209">
        <f t="shared" si="0"/>
        <v>57</v>
      </c>
      <c r="B64" s="232">
        <f>COUNTIF($D$1:D63,D64)+1</f>
        <v>4</v>
      </c>
      <c r="C64" s="210">
        <v>110</v>
      </c>
      <c r="D64" s="211" t="str">
        <f>VLOOKUP(C64,'Champ Classes'!A:B,2,FALSE)</f>
        <v>SU</v>
      </c>
      <c r="E64" s="212" t="str">
        <f>CONCATENATE(VLOOKUP(C64,Startlist!B:H,3,FALSE)," / ",VLOOKUP(C64,Startlist!B:H,4,FALSE))</f>
        <v>Kaarel Lonks / Sander Lonks</v>
      </c>
      <c r="F64" s="213" t="str">
        <f>VLOOKUP(C64,Startlist!B:F,5,FALSE)</f>
        <v>EST</v>
      </c>
      <c r="G64" s="212" t="str">
        <f>VLOOKUP(C64,Startlist!B:H,7,FALSE)</f>
        <v>Vaz 2107</v>
      </c>
      <c r="H64" s="212" t="str">
        <f>IF(VLOOKUP(C64,Startlist!B:H,6,FALSE)="","",VLOOKUP(C64,Startlist!B:H,6,FALSE))</f>
        <v>Thule Motorsport</v>
      </c>
      <c r="I64" s="214" t="str">
        <f>IF(VLOOKUP(C64,Results!B:R,16,FALSE)="","Retired",VLOOKUP(C64,Results!B:R,16,FALSE))</f>
        <v>58.06,4</v>
      </c>
    </row>
    <row r="65" spans="1:9" ht="14.25">
      <c r="A65" s="209">
        <f t="shared" si="0"/>
        <v>58</v>
      </c>
      <c r="B65" s="232">
        <f>COUNTIF($D$1:D64,D65)+1</f>
        <v>12</v>
      </c>
      <c r="C65" s="210">
        <v>70</v>
      </c>
      <c r="D65" s="211" t="str">
        <f>VLOOKUP(C65,'Champ Classes'!A:B,2,FALSE)</f>
        <v>2WD-ST</v>
      </c>
      <c r="E65" s="212" t="str">
        <f>CONCATENATE(VLOOKUP(C65,Startlist!B:H,3,FALSE)," / ",VLOOKUP(C65,Startlist!B:H,4,FALSE))</f>
        <v>Margo Lipp / Karl-Martin Pika</v>
      </c>
      <c r="F65" s="213" t="str">
        <f>VLOOKUP(C65,Startlist!B:F,5,FALSE)</f>
        <v>EST</v>
      </c>
      <c r="G65" s="212" t="str">
        <f>VLOOKUP(C65,Startlist!B:H,7,FALSE)</f>
        <v>BMW 320</v>
      </c>
      <c r="H65" s="212" t="str">
        <f>IF(VLOOKUP(C65,Startlist!B:H,6,FALSE)="","",VLOOKUP(C65,Startlist!B:H,6,FALSE))</f>
        <v>Margo Lipp</v>
      </c>
      <c r="I65" s="214" t="str">
        <f>IF(VLOOKUP(C65,Results!B:R,16,FALSE)="","Retired",VLOOKUP(C65,Results!B:R,16,FALSE))</f>
        <v>58.10,5</v>
      </c>
    </row>
    <row r="66" spans="1:9" ht="14.25">
      <c r="A66" s="209">
        <f t="shared" si="0"/>
        <v>59</v>
      </c>
      <c r="B66" s="232">
        <f>COUNTIF($D$1:D65,D66)+1</f>
        <v>6</v>
      </c>
      <c r="C66" s="210">
        <v>75</v>
      </c>
      <c r="D66" s="211" t="str">
        <f>VLOOKUP(C66,'Champ Classes'!A:B,2,FALSE)</f>
        <v>2WD-VT</v>
      </c>
      <c r="E66" s="212" t="str">
        <f>CONCATENATE(VLOOKUP(C66,Startlist!B:H,3,FALSE)," / ",VLOOKUP(C66,Startlist!B:H,4,FALSE))</f>
        <v>Jaak Riisberg / Taavi Kivi</v>
      </c>
      <c r="F66" s="213" t="str">
        <f>VLOOKUP(C66,Startlist!B:F,5,FALSE)</f>
        <v>EST</v>
      </c>
      <c r="G66" s="212" t="str">
        <f>VLOOKUP(C66,Startlist!B:H,7,FALSE)</f>
        <v>BMW 318IS</v>
      </c>
      <c r="H66" s="212" t="str">
        <f>IF(VLOOKUP(C66,Startlist!B:H,6,FALSE)="","",VLOOKUP(C66,Startlist!B:H,6,FALSE))</f>
        <v>Taavi Kivi</v>
      </c>
      <c r="I66" s="214" t="str">
        <f>IF(VLOOKUP(C66,Results!B:R,16,FALSE)="","Retired",VLOOKUP(C66,Results!B:R,16,FALSE))</f>
        <v>58.12,3</v>
      </c>
    </row>
    <row r="67" spans="1:9" ht="14.25">
      <c r="A67" s="209">
        <f t="shared" si="0"/>
        <v>60</v>
      </c>
      <c r="B67" s="232">
        <f>COUNTIF($D$1:D66,D67)+1</f>
        <v>8</v>
      </c>
      <c r="C67" s="210">
        <v>11</v>
      </c>
      <c r="D67" s="211" t="str">
        <f>VLOOKUP(C67,'Champ Classes'!A:B,2,FALSE)</f>
        <v>J16</v>
      </c>
      <c r="E67" s="212" t="str">
        <f>CONCATENATE(VLOOKUP(C67,Startlist!B:H,3,FALSE)," / ",VLOOKUP(C67,Startlist!B:H,4,FALSE))</f>
        <v>Grete Mia Koha / Taavi Koha</v>
      </c>
      <c r="F67" s="213" t="str">
        <f>VLOOKUP(C67,Startlist!B:F,5,FALSE)</f>
        <v>EST</v>
      </c>
      <c r="G67" s="212" t="str">
        <f>VLOOKUP(C67,Startlist!B:H,7,FALSE)</f>
        <v>Ford Fiesta</v>
      </c>
      <c r="H67" s="212" t="str">
        <f>IF(VLOOKUP(C67,Startlist!B:H,6,FALSE)="","",VLOOKUP(C67,Startlist!B:H,6,FALSE))</f>
        <v>CRC</v>
      </c>
      <c r="I67" s="214" t="str">
        <f>IF(VLOOKUP(C67,Results!B:R,16,FALSE)="","Retired",VLOOKUP(C67,Results!B:R,16,FALSE))</f>
        <v>58.16,5</v>
      </c>
    </row>
    <row r="68" spans="1:9" ht="14.25">
      <c r="A68" s="209">
        <f t="shared" si="0"/>
        <v>61</v>
      </c>
      <c r="B68" s="232">
        <f>COUNTIF($D$1:D67,D68)+1</f>
        <v>7</v>
      </c>
      <c r="C68" s="210">
        <v>96</v>
      </c>
      <c r="D68" s="211" t="str">
        <f>VLOOKUP(C68,'Champ Classes'!A:B,2,FALSE)</f>
        <v>2WD-VT</v>
      </c>
      <c r="E68" s="212" t="str">
        <f>CONCATENATE(VLOOKUP(C68,Startlist!B:H,3,FALSE)," / ",VLOOKUP(C68,Startlist!B:H,4,FALSE))</f>
        <v>Silver Vahstein / Hannes Iir</v>
      </c>
      <c r="F68" s="213" t="str">
        <f>VLOOKUP(C68,Startlist!B:F,5,FALSE)</f>
        <v>EST</v>
      </c>
      <c r="G68" s="212" t="str">
        <f>VLOOKUP(C68,Startlist!B:H,7,FALSE)</f>
        <v>BMW 318I</v>
      </c>
      <c r="H68" s="212" t="str">
        <f>IF(VLOOKUP(C68,Startlist!B:H,6,FALSE)="","",VLOOKUP(C68,Startlist!B:H,6,FALSE))</f>
        <v>Thule Motorsport</v>
      </c>
      <c r="I68" s="214" t="str">
        <f>IF(VLOOKUP(C68,Results!B:R,16,FALSE)="","Retired",VLOOKUP(C68,Results!B:R,16,FALSE))</f>
        <v>58.27,4</v>
      </c>
    </row>
    <row r="69" spans="1:9" ht="14.25">
      <c r="A69" s="209">
        <f t="shared" si="0"/>
        <v>62</v>
      </c>
      <c r="B69" s="232">
        <f>COUNTIF($D$1:D68,D69)+1</f>
        <v>13</v>
      </c>
      <c r="C69" s="210">
        <v>126</v>
      </c>
      <c r="D69" s="211" t="str">
        <f>VLOOKUP(C69,'Champ Classes'!A:B,2,FALSE)</f>
        <v>2WD-ST</v>
      </c>
      <c r="E69" s="212" t="str">
        <f>CONCATENATE(VLOOKUP(C69,Startlist!B:H,3,FALSE)," / ",VLOOKUP(C69,Startlist!B:H,4,FALSE))</f>
        <v>Gunnar Kuuba / Erki Kuuba</v>
      </c>
      <c r="F69" s="213" t="str">
        <f>VLOOKUP(C69,Startlist!B:F,5,FALSE)</f>
        <v>EST</v>
      </c>
      <c r="G69" s="212" t="str">
        <f>VLOOKUP(C69,Startlist!B:H,7,FALSE)</f>
        <v>BMW Compact</v>
      </c>
      <c r="H69" s="212" t="str">
        <f>IF(VLOOKUP(C69,Startlist!B:H,6,FALSE)="","",VLOOKUP(C69,Startlist!B:H,6,FALSE))</f>
        <v>Erki Kuuba</v>
      </c>
      <c r="I69" s="214" t="str">
        <f>IF(VLOOKUP(C69,Results!B:R,16,FALSE)="","Retired",VLOOKUP(C69,Results!B:R,16,FALSE))</f>
        <v>58.34,8</v>
      </c>
    </row>
    <row r="70" spans="1:9" ht="14.25">
      <c r="A70" s="209">
        <f t="shared" si="0"/>
        <v>63</v>
      </c>
      <c r="B70" s="232">
        <f>COUNTIF($D$1:D69,D70)+1</f>
        <v>1</v>
      </c>
      <c r="C70" s="210">
        <v>101</v>
      </c>
      <c r="D70" s="211" t="str">
        <f>VLOOKUP(C70,'Champ Classes'!A:B,2,FALSE)</f>
        <v>Naised</v>
      </c>
      <c r="E70" s="212" t="str">
        <f>CONCATENATE(VLOOKUP(C70,Startlist!B:H,3,FALSE)," / ",VLOOKUP(C70,Startlist!B:H,4,FALSE))</f>
        <v>Triinu Tammel / Karoliina Tammel</v>
      </c>
      <c r="F70" s="213" t="str">
        <f>VLOOKUP(C70,Startlist!B:F,5,FALSE)</f>
        <v>EST</v>
      </c>
      <c r="G70" s="212" t="str">
        <f>VLOOKUP(C70,Startlist!B:H,7,FALSE)</f>
        <v>Ford Fiesta</v>
      </c>
      <c r="H70" s="212" t="str">
        <f>IF(VLOOKUP(C70,Startlist!B:H,6,FALSE)="","",VLOOKUP(C70,Startlist!B:H,6,FALSE))</f>
        <v>Thule Motorsport</v>
      </c>
      <c r="I70" s="214" t="str">
        <f>IF(VLOOKUP(C70,Results!B:R,16,FALSE)="","Retired",VLOOKUP(C70,Results!B:R,16,FALSE))</f>
        <v>58.55,5</v>
      </c>
    </row>
    <row r="71" spans="1:9" ht="14.25">
      <c r="A71" s="209">
        <f t="shared" si="0"/>
        <v>64</v>
      </c>
      <c r="B71" s="232">
        <f>COUNTIF($D$1:D70,D71)+1</f>
        <v>14</v>
      </c>
      <c r="C71" s="210">
        <v>124</v>
      </c>
      <c r="D71" s="211" t="str">
        <f>VLOOKUP(C71,'Champ Classes'!A:B,2,FALSE)</f>
        <v>2WD-ST</v>
      </c>
      <c r="E71" s="212" t="str">
        <f>CONCATENATE(VLOOKUP(C71,Startlist!B:H,3,FALSE)," / ",VLOOKUP(C71,Startlist!B:H,4,FALSE))</f>
        <v>Janar Kleitsman / Heiki Kapstas</v>
      </c>
      <c r="F71" s="213" t="str">
        <f>VLOOKUP(C71,Startlist!B:F,5,FALSE)</f>
        <v>EST</v>
      </c>
      <c r="G71" s="212" t="str">
        <f>VLOOKUP(C71,Startlist!B:H,7,FALSE)</f>
        <v>BMW 318I</v>
      </c>
      <c r="H71" s="212">
        <f>IF(VLOOKUP(C71,Startlist!B:H,6,FALSE)="","",VLOOKUP(C71,Startlist!B:H,6,FALSE))</f>
      </c>
      <c r="I71" s="214" t="str">
        <f>IF(VLOOKUP(C71,Results!B:R,16,FALSE)="","Retired",VLOOKUP(C71,Results!B:R,16,FALSE))</f>
        <v>58.55,5</v>
      </c>
    </row>
    <row r="72" spans="1:9" ht="14.25">
      <c r="A72" s="209">
        <f t="shared" si="0"/>
        <v>65</v>
      </c>
      <c r="B72" s="232">
        <f>COUNTIF($D$1:D71,D72)+1</f>
        <v>2</v>
      </c>
      <c r="C72" s="210">
        <v>91</v>
      </c>
      <c r="D72" s="211" t="str">
        <f>VLOOKUP(C72,'Champ Classes'!A:B,2,FALSE)</f>
        <v>Naised</v>
      </c>
      <c r="E72" s="212" t="str">
        <f>CONCATENATE(VLOOKUP(C72,Startlist!B:H,3,FALSE)," / ",VLOOKUP(C72,Startlist!B:H,4,FALSE))</f>
        <v>Aira Lepp / Aneta Liik</v>
      </c>
      <c r="F72" s="213" t="str">
        <f>VLOOKUP(C72,Startlist!B:F,5,FALSE)</f>
        <v>EST</v>
      </c>
      <c r="G72" s="212" t="str">
        <f>VLOOKUP(C72,Startlist!B:H,7,FALSE)</f>
        <v>Nissan Sunny</v>
      </c>
      <c r="H72" s="212" t="str">
        <f>IF(VLOOKUP(C72,Startlist!B:H,6,FALSE)="","",VLOOKUP(C72,Startlist!B:H,6,FALSE))</f>
        <v>Thule Motorsport</v>
      </c>
      <c r="I72" s="214" t="str">
        <f>IF(VLOOKUP(C72,Results!B:R,16,FALSE)="","Retired",VLOOKUP(C72,Results!B:R,16,FALSE))</f>
        <v>58.55,8</v>
      </c>
    </row>
    <row r="73" spans="1:9" ht="14.25">
      <c r="A73" s="209">
        <f t="shared" si="0"/>
        <v>66</v>
      </c>
      <c r="B73" s="232">
        <f>COUNTIF($D$1:D72,D73)+1</f>
        <v>9</v>
      </c>
      <c r="C73" s="210">
        <v>20</v>
      </c>
      <c r="D73" s="211" t="str">
        <f>VLOOKUP(C73,'Champ Classes'!A:B,2,FALSE)</f>
        <v>J16</v>
      </c>
      <c r="E73" s="212" t="str">
        <f>CONCATENATE(VLOOKUP(C73,Startlist!B:H,3,FALSE)," / ",VLOOKUP(C73,Startlist!B:H,4,FALSE))</f>
        <v>Rasmus Rauk / Neeme Koppel</v>
      </c>
      <c r="F73" s="213" t="str">
        <f>VLOOKUP(C73,Startlist!B:F,5,FALSE)</f>
        <v>EST</v>
      </c>
      <c r="G73" s="212" t="str">
        <f>VLOOKUP(C73,Startlist!B:H,7,FALSE)</f>
        <v>Nissan Sunny</v>
      </c>
      <c r="H73" s="212" t="str">
        <f>IF(VLOOKUP(C73,Startlist!B:H,6,FALSE)="","",VLOOKUP(C73,Startlist!B:H,6,FALSE))</f>
        <v>Thule Motorsport</v>
      </c>
      <c r="I73" s="214" t="str">
        <f>IF(VLOOKUP(C73,Results!B:R,16,FALSE)="","Retired",VLOOKUP(C73,Results!B:R,16,FALSE))</f>
        <v>58.58,6</v>
      </c>
    </row>
    <row r="74" spans="1:9" ht="14.25">
      <c r="A74" s="209">
        <f aca="true" t="shared" si="1" ref="A74:A100">A73+1</f>
        <v>67</v>
      </c>
      <c r="B74" s="232">
        <f>COUNTIF($D$1:D73,D74)+1</f>
        <v>15</v>
      </c>
      <c r="C74" s="210">
        <v>123</v>
      </c>
      <c r="D74" s="211" t="str">
        <f>VLOOKUP(C74,'Champ Classes'!A:B,2,FALSE)</f>
        <v>2WD-ST</v>
      </c>
      <c r="E74" s="212" t="str">
        <f>CONCATENATE(VLOOKUP(C74,Startlist!B:H,3,FALSE)," / ",VLOOKUP(C74,Startlist!B:H,4,FALSE))</f>
        <v>Argo Lipp / Enrico Buntsel</v>
      </c>
      <c r="F74" s="213" t="str">
        <f>VLOOKUP(C74,Startlist!B:F,5,FALSE)</f>
        <v>EST</v>
      </c>
      <c r="G74" s="212" t="str">
        <f>VLOOKUP(C74,Startlist!B:H,7,FALSE)</f>
        <v>BMW 318I</v>
      </c>
      <c r="H74" s="212" t="str">
        <f>IF(VLOOKUP(C74,Startlist!B:H,6,FALSE)="","",VLOOKUP(C74,Startlist!B:H,6,FALSE))</f>
        <v>Argo Lipp</v>
      </c>
      <c r="I74" s="214" t="str">
        <f>IF(VLOOKUP(C74,Results!B:R,16,FALSE)="","Retired",VLOOKUP(C74,Results!B:R,16,FALSE))</f>
        <v>59.26,6</v>
      </c>
    </row>
    <row r="75" spans="1:9" ht="14.25">
      <c r="A75" s="209">
        <f t="shared" si="1"/>
        <v>68</v>
      </c>
      <c r="B75" s="232">
        <f>COUNTIF($D$1:D74,D75)+1</f>
        <v>16</v>
      </c>
      <c r="C75" s="210">
        <v>85</v>
      </c>
      <c r="D75" s="211" t="str">
        <f>VLOOKUP(C75,'Champ Classes'!A:B,2,FALSE)</f>
        <v>2WD-ST</v>
      </c>
      <c r="E75" s="212" t="str">
        <f>CONCATENATE(VLOOKUP(C75,Startlist!B:H,3,FALSE)," / ",VLOOKUP(C75,Startlist!B:H,4,FALSE))</f>
        <v>Helar Arge / Rainer Vassiljev</v>
      </c>
      <c r="F75" s="213" t="str">
        <f>VLOOKUP(C75,Startlist!B:F,5,FALSE)</f>
        <v>EST</v>
      </c>
      <c r="G75" s="212" t="str">
        <f>VLOOKUP(C75,Startlist!B:H,7,FALSE)</f>
        <v>BMW 318IS</v>
      </c>
      <c r="H75" s="212" t="str">
        <f>IF(VLOOKUP(C75,Startlist!B:H,6,FALSE)="","",VLOOKUP(C75,Startlist!B:H,6,FALSE))</f>
        <v>WKND Racing</v>
      </c>
      <c r="I75" s="214" t="str">
        <f>IF(VLOOKUP(C75,Results!B:R,16,FALSE)="","Retired",VLOOKUP(C75,Results!B:R,16,FALSE))</f>
        <v>59.56,3</v>
      </c>
    </row>
    <row r="76" spans="1:9" ht="14.25">
      <c r="A76" s="209">
        <f t="shared" si="1"/>
        <v>69</v>
      </c>
      <c r="B76" s="232">
        <f>COUNTIF($D$1:D75,D76)+1</f>
        <v>9</v>
      </c>
      <c r="C76" s="210">
        <v>119</v>
      </c>
      <c r="D76" s="211" t="str">
        <f>VLOOKUP(C76,'Champ Classes'!A:B,2,FALSE)</f>
        <v>2WD-VE</v>
      </c>
      <c r="E76" s="212" t="str">
        <f>CONCATENATE(VLOOKUP(C76,Startlist!B:H,3,FALSE)," / ",VLOOKUP(C76,Startlist!B:H,4,FALSE))</f>
        <v>Martin Kabral / Mihkel Kabral</v>
      </c>
      <c r="F76" s="213" t="str">
        <f>VLOOKUP(C76,Startlist!B:F,5,FALSE)</f>
        <v>EST</v>
      </c>
      <c r="G76" s="212" t="str">
        <f>VLOOKUP(C76,Startlist!B:H,7,FALSE)</f>
        <v>Ford Puma</v>
      </c>
      <c r="H76" s="212" t="str">
        <f>IF(VLOOKUP(C76,Startlist!B:H,6,FALSE)="","",VLOOKUP(C76,Startlist!B:H,6,FALSE))</f>
        <v>Martin Kabral</v>
      </c>
      <c r="I76" s="214" t="str">
        <f>IF(VLOOKUP(C76,Results!B:R,16,FALSE)="","Retired",VLOOKUP(C76,Results!B:R,16,FALSE))</f>
        <v> 1:00.05,0</v>
      </c>
    </row>
    <row r="77" spans="1:9" ht="14.25">
      <c r="A77" s="209">
        <f t="shared" si="1"/>
        <v>70</v>
      </c>
      <c r="B77" s="232">
        <f>COUNTIF($D$1:D76,D77)+1</f>
        <v>5</v>
      </c>
      <c r="C77" s="210">
        <v>79</v>
      </c>
      <c r="D77" s="211" t="str">
        <f>VLOOKUP(C77,'Champ Classes'!A:B,2,FALSE)</f>
        <v>SU</v>
      </c>
      <c r="E77" s="212" t="str">
        <f>CONCATENATE(VLOOKUP(C77,Startlist!B:H,3,FALSE)," / ",VLOOKUP(C77,Startlist!B:H,4,FALSE))</f>
        <v>Rauno Rappu / Ago Eller</v>
      </c>
      <c r="F77" s="213" t="str">
        <f>VLOOKUP(C77,Startlist!B:F,5,FALSE)</f>
        <v>EST</v>
      </c>
      <c r="G77" s="212" t="str">
        <f>VLOOKUP(C77,Startlist!B:H,7,FALSE)</f>
        <v>Vaz 2106</v>
      </c>
      <c r="H77" s="212">
        <f>IF(VLOOKUP(C77,Startlist!B:H,6,FALSE)="","",VLOOKUP(C77,Startlist!B:H,6,FALSE))</f>
      </c>
      <c r="I77" s="214" t="str">
        <f>IF(VLOOKUP(C77,Results!B:R,16,FALSE)="","Retired",VLOOKUP(C77,Results!B:R,16,FALSE))</f>
        <v> 1:00.14,6</v>
      </c>
    </row>
    <row r="78" spans="1:9" ht="14.25">
      <c r="A78" s="209">
        <f t="shared" si="1"/>
        <v>71</v>
      </c>
      <c r="B78" s="232">
        <f>COUNTIF($D$1:D77,D78)+1</f>
        <v>8</v>
      </c>
      <c r="C78" s="210">
        <v>76</v>
      </c>
      <c r="D78" s="211" t="str">
        <f>VLOOKUP(C78,'Champ Classes'!A:B,2,FALSE)</f>
        <v>2WD-VT</v>
      </c>
      <c r="E78" s="212" t="str">
        <f>CONCATENATE(VLOOKUP(C78,Startlist!B:H,3,FALSE)," / ",VLOOKUP(C78,Startlist!B:H,4,FALSE))</f>
        <v>Margus Raudsepp / Indrek Raudsepp</v>
      </c>
      <c r="F78" s="213" t="str">
        <f>VLOOKUP(C78,Startlist!B:F,5,FALSE)</f>
        <v>EST</v>
      </c>
      <c r="G78" s="212" t="str">
        <f>VLOOKUP(C78,Startlist!B:H,7,FALSE)</f>
        <v>BMW Compact E36</v>
      </c>
      <c r="H78" s="212" t="str">
        <f>IF(VLOOKUP(C78,Startlist!B:H,6,FALSE)="","",VLOOKUP(C78,Startlist!B:H,6,FALSE))</f>
        <v>Margus Raudsepp</v>
      </c>
      <c r="I78" s="214" t="str">
        <f>IF(VLOOKUP(C78,Results!B:R,16,FALSE)="","Retired",VLOOKUP(C78,Results!B:R,16,FALSE))</f>
        <v> 1:00.22,7</v>
      </c>
    </row>
    <row r="79" spans="1:9" ht="14.25">
      <c r="A79" s="209">
        <f t="shared" si="1"/>
        <v>72</v>
      </c>
      <c r="B79" s="232">
        <f>COUNTIF($D$1:D78,D79)+1</f>
        <v>12</v>
      </c>
      <c r="C79" s="210">
        <v>36</v>
      </c>
      <c r="D79" s="211" t="str">
        <f>VLOOKUP(C79,'Champ Classes'!A:B,2,FALSE)</f>
        <v>4WD</v>
      </c>
      <c r="E79" s="212" t="str">
        <f>CONCATENATE(VLOOKUP(C79,Startlist!B:H,3,FALSE)," / ",VLOOKUP(C79,Startlist!B:H,4,FALSE))</f>
        <v>Mirek Matikainen / Keith Vähi</v>
      </c>
      <c r="F79" s="213" t="str">
        <f>VLOOKUP(C79,Startlist!B:F,5,FALSE)</f>
        <v>EST</v>
      </c>
      <c r="G79" s="212" t="str">
        <f>VLOOKUP(C79,Startlist!B:H,7,FALSE)</f>
        <v>Subaru Impreza WRX STI</v>
      </c>
      <c r="H79" s="212" t="str">
        <f>IF(VLOOKUP(C79,Startlist!B:H,6,FALSE)="","",VLOOKUP(C79,Startlist!B:H,6,FALSE))</f>
        <v>Mikkor Saekoda OÜ</v>
      </c>
      <c r="I79" s="214" t="str">
        <f>IF(VLOOKUP(C79,Results!B:R,16,FALSE)="","Retired",VLOOKUP(C79,Results!B:R,16,FALSE))</f>
        <v> 1:00.38,8</v>
      </c>
    </row>
    <row r="80" spans="1:9" ht="14.25">
      <c r="A80" s="209">
        <f t="shared" si="1"/>
        <v>73</v>
      </c>
      <c r="B80" s="232">
        <f>COUNTIF($D$1:D79,D80)+1</f>
        <v>17</v>
      </c>
      <c r="C80" s="210">
        <v>72</v>
      </c>
      <c r="D80" s="211" t="str">
        <f>VLOOKUP(C80,'Champ Classes'!A:B,2,FALSE)</f>
        <v>2WD-ST</v>
      </c>
      <c r="E80" s="212" t="str">
        <f>CONCATENATE(VLOOKUP(C80,Startlist!B:H,3,FALSE)," / ",VLOOKUP(C80,Startlist!B:H,4,FALSE))</f>
        <v>Jarmo Lige / Sten Kuusik</v>
      </c>
      <c r="F80" s="213" t="str">
        <f>VLOOKUP(C80,Startlist!B:F,5,FALSE)</f>
        <v>EST</v>
      </c>
      <c r="G80" s="212" t="str">
        <f>VLOOKUP(C80,Startlist!B:H,7,FALSE)</f>
        <v>BMW Compact</v>
      </c>
      <c r="H80" s="212" t="str">
        <f>IF(VLOOKUP(C80,Startlist!B:H,6,FALSE)="","",VLOOKUP(C80,Startlist!B:H,6,FALSE))</f>
        <v>HRK</v>
      </c>
      <c r="I80" s="214" t="str">
        <f>IF(VLOOKUP(C80,Results!B:R,16,FALSE)="","Retired",VLOOKUP(C80,Results!B:R,16,FALSE))</f>
        <v> 1:00.39,9</v>
      </c>
    </row>
    <row r="81" spans="1:9" ht="14.25">
      <c r="A81" s="209">
        <f t="shared" si="1"/>
        <v>74</v>
      </c>
      <c r="B81" s="232">
        <f>COUNTIF($D$1:D80,D81)+1</f>
        <v>10</v>
      </c>
      <c r="C81" s="210">
        <v>132</v>
      </c>
      <c r="D81" s="211" t="str">
        <f>VLOOKUP(C81,'Champ Classes'!A:B,2,FALSE)</f>
        <v>2WD-VE</v>
      </c>
      <c r="E81" s="212" t="str">
        <f>CONCATENATE(VLOOKUP(C81,Startlist!B:H,3,FALSE)," / ",VLOOKUP(C81,Startlist!B:H,4,FALSE))</f>
        <v>Toomas Väljari / Imre Randmäe</v>
      </c>
      <c r="F81" s="213" t="str">
        <f>VLOOKUP(C81,Startlist!B:F,5,FALSE)</f>
        <v>EST</v>
      </c>
      <c r="G81" s="212" t="str">
        <f>VLOOKUP(C81,Startlist!B:H,7,FALSE)</f>
        <v>Daihatsu YRV</v>
      </c>
      <c r="H81" s="212" t="str">
        <f>IF(VLOOKUP(C81,Startlist!B:H,6,FALSE)="","",VLOOKUP(C81,Startlist!B:H,6,FALSE))</f>
        <v>Daihatsu MS</v>
      </c>
      <c r="I81" s="214" t="str">
        <f>IF(VLOOKUP(C81,Results!B:R,16,FALSE)="","Retired",VLOOKUP(C81,Results!B:R,16,FALSE))</f>
        <v> 1:00.50,0</v>
      </c>
    </row>
    <row r="82" spans="1:9" ht="14.25">
      <c r="A82" s="209">
        <f t="shared" si="1"/>
        <v>75</v>
      </c>
      <c r="B82" s="232">
        <f>COUNTIF($D$1:D81,D82)+1</f>
        <v>6</v>
      </c>
      <c r="C82" s="210">
        <v>99</v>
      </c>
      <c r="D82" s="211" t="str">
        <f>VLOOKUP(C82,'Champ Classes'!A:B,2,FALSE)</f>
        <v>SU</v>
      </c>
      <c r="E82" s="212" t="str">
        <f>CONCATENATE(VLOOKUP(C82,Startlist!B:H,3,FALSE)," / ",VLOOKUP(C82,Startlist!B:H,4,FALSE))</f>
        <v>Ruslan Pleshanov / Kristina Mitassova</v>
      </c>
      <c r="F82" s="213" t="str">
        <f>VLOOKUP(C82,Startlist!B:F,5,FALSE)</f>
        <v>EST</v>
      </c>
      <c r="G82" s="212" t="str">
        <f>VLOOKUP(C82,Startlist!B:H,7,FALSE)</f>
        <v>AZLK 2140</v>
      </c>
      <c r="H82" s="212" t="str">
        <f>IF(VLOOKUP(C82,Startlist!B:H,6,FALSE)="","",VLOOKUP(C82,Startlist!B:H,6,FALSE))</f>
        <v>TLT</v>
      </c>
      <c r="I82" s="214" t="str">
        <f>IF(VLOOKUP(C82,Results!B:R,16,FALSE)="","Retired",VLOOKUP(C82,Results!B:R,16,FALSE))</f>
        <v> 1:01.08,8</v>
      </c>
    </row>
    <row r="83" spans="1:9" ht="14.25">
      <c r="A83" s="209">
        <f t="shared" si="1"/>
        <v>76</v>
      </c>
      <c r="B83" s="232">
        <f>COUNTIF($D$1:D82,D83)+1</f>
        <v>10</v>
      </c>
      <c r="C83" s="210">
        <v>9</v>
      </c>
      <c r="D83" s="211" t="str">
        <f>VLOOKUP(C83,'Champ Classes'!A:B,2,FALSE)</f>
        <v>J16</v>
      </c>
      <c r="E83" s="212" t="str">
        <f>CONCATENATE(VLOOKUP(C83,Startlist!B:H,3,FALSE)," / ",VLOOKUP(C83,Startlist!B:H,4,FALSE))</f>
        <v>Kenneth Rauk / Martin Rauk</v>
      </c>
      <c r="F83" s="213" t="str">
        <f>VLOOKUP(C83,Startlist!B:F,5,FALSE)</f>
        <v>EST</v>
      </c>
      <c r="G83" s="212" t="str">
        <f>VLOOKUP(C83,Startlist!B:H,7,FALSE)</f>
        <v>Ford Fiesta</v>
      </c>
      <c r="H83" s="212" t="str">
        <f>IF(VLOOKUP(C83,Startlist!B:H,6,FALSE)="","",VLOOKUP(C83,Startlist!B:H,6,FALSE))</f>
        <v>Martin Rauk</v>
      </c>
      <c r="I83" s="214" t="str">
        <f>IF(VLOOKUP(C83,Results!B:R,16,FALSE)="","Retired",VLOOKUP(C83,Results!B:R,16,FALSE))</f>
        <v> 1:01.23,9</v>
      </c>
    </row>
    <row r="84" spans="1:9" ht="14.25">
      <c r="A84" s="209">
        <f t="shared" si="1"/>
        <v>77</v>
      </c>
      <c r="B84" s="232">
        <f>COUNTIF($D$1:D83,D84)+1</f>
        <v>7</v>
      </c>
      <c r="C84" s="210">
        <v>112</v>
      </c>
      <c r="D84" s="211" t="str">
        <f>VLOOKUP(C84,'Champ Classes'!A:B,2,FALSE)</f>
        <v>SU</v>
      </c>
      <c r="E84" s="212" t="str">
        <f>CONCATENATE(VLOOKUP(C84,Startlist!B:H,3,FALSE)," / ",VLOOKUP(C84,Startlist!B:H,4,FALSE))</f>
        <v>Olavi Laupa / Rain Laupa</v>
      </c>
      <c r="F84" s="213" t="str">
        <f>VLOOKUP(C84,Startlist!B:F,5,FALSE)</f>
        <v>EST</v>
      </c>
      <c r="G84" s="212" t="str">
        <f>VLOOKUP(C84,Startlist!B:H,7,FALSE)</f>
        <v>Vaz 2106</v>
      </c>
      <c r="H84" s="212">
        <f>IF(VLOOKUP(C84,Startlist!B:H,6,FALSE)="","",VLOOKUP(C84,Startlist!B:H,6,FALSE))</f>
      </c>
      <c r="I84" s="214" t="str">
        <f>IF(VLOOKUP(C84,Results!B:R,16,FALSE)="","Retired",VLOOKUP(C84,Results!B:R,16,FALSE))</f>
        <v> 1:02.36,1</v>
      </c>
    </row>
    <row r="85" spans="1:9" ht="14.25">
      <c r="A85" s="209">
        <f t="shared" si="1"/>
        <v>78</v>
      </c>
      <c r="B85" s="232">
        <f>COUNTIF($D$1:D84,D85)+1</f>
        <v>11</v>
      </c>
      <c r="C85" s="210">
        <v>8</v>
      </c>
      <c r="D85" s="211" t="str">
        <f>VLOOKUP(C85,'Champ Classes'!A:B,2,FALSE)</f>
        <v>J16</v>
      </c>
      <c r="E85" s="212" t="str">
        <f>CONCATENATE(VLOOKUP(C85,Startlist!B:H,3,FALSE)," / ",VLOOKUP(C85,Startlist!B:H,4,FALSE))</f>
        <v>Kermo Müil / Aare Müil</v>
      </c>
      <c r="F85" s="213" t="str">
        <f>VLOOKUP(C85,Startlist!B:F,5,FALSE)</f>
        <v>EST</v>
      </c>
      <c r="G85" s="212" t="str">
        <f>VLOOKUP(C85,Startlist!B:H,7,FALSE)</f>
        <v>Renault Twingo</v>
      </c>
      <c r="H85" s="212" t="str">
        <f>IF(VLOOKUP(C85,Startlist!B:H,6,FALSE)="","",VLOOKUP(C85,Startlist!B:H,6,FALSE))</f>
        <v>Märjamaa Rally Team</v>
      </c>
      <c r="I85" s="214" t="str">
        <f>IF(VLOOKUP(C85,Results!B:R,16,FALSE)="","Retired",VLOOKUP(C85,Results!B:R,16,FALSE))</f>
        <v> 1:03.18,4</v>
      </c>
    </row>
    <row r="86" spans="1:9" ht="14.25">
      <c r="A86" s="209">
        <f t="shared" si="1"/>
        <v>79</v>
      </c>
      <c r="B86" s="232">
        <f>COUNTIF($D$1:D85,D86)+1</f>
        <v>11</v>
      </c>
      <c r="C86" s="210">
        <v>117</v>
      </c>
      <c r="D86" s="211" t="str">
        <f>VLOOKUP(C86,'Champ Classes'!A:B,2,FALSE)</f>
        <v>2WD-VE</v>
      </c>
      <c r="E86" s="212" t="str">
        <f>CONCATENATE(VLOOKUP(C86,Startlist!B:H,3,FALSE)," / ",VLOOKUP(C86,Startlist!B:H,4,FALSE))</f>
        <v>Marvin Tamm / Hanno Vainola</v>
      </c>
      <c r="F86" s="213" t="str">
        <f>VLOOKUP(C86,Startlist!B:F,5,FALSE)</f>
        <v>EST</v>
      </c>
      <c r="G86" s="212" t="str">
        <f>VLOOKUP(C86,Startlist!B:H,7,FALSE)</f>
        <v>Mitsubishi Lancer</v>
      </c>
      <c r="H86" s="212" t="str">
        <f>IF(VLOOKUP(C86,Startlist!B:H,6,FALSE)="","",VLOOKUP(C86,Startlist!B:H,6,FALSE))</f>
        <v>Marvin Tamm</v>
      </c>
      <c r="I86" s="214" t="str">
        <f>IF(VLOOKUP(C86,Results!B:R,16,FALSE)="","Retired",VLOOKUP(C86,Results!B:R,16,FALSE))</f>
        <v> 1:03.37,1</v>
      </c>
    </row>
    <row r="87" spans="1:9" ht="14.25">
      <c r="A87" s="209">
        <f t="shared" si="1"/>
        <v>80</v>
      </c>
      <c r="B87" s="232">
        <f>COUNTIF($D$1:D86,D87)+1</f>
        <v>9</v>
      </c>
      <c r="C87" s="210">
        <v>104</v>
      </c>
      <c r="D87" s="211" t="str">
        <f>VLOOKUP(C87,'Champ Classes'!A:B,2,FALSE)</f>
        <v>2WD-VT</v>
      </c>
      <c r="E87" s="212" t="str">
        <f>CONCATENATE(VLOOKUP(C87,Startlist!B:H,3,FALSE)," / ",VLOOKUP(C87,Startlist!B:H,4,FALSE))</f>
        <v>Martin Ploom / Karl-Aksel Junker</v>
      </c>
      <c r="F87" s="213" t="str">
        <f>VLOOKUP(C87,Startlist!B:F,5,FALSE)</f>
        <v>EST</v>
      </c>
      <c r="G87" s="212" t="str">
        <f>VLOOKUP(C87,Startlist!B:H,7,FALSE)</f>
        <v>BMW 316I</v>
      </c>
      <c r="H87" s="212" t="str">
        <f>IF(VLOOKUP(C87,Startlist!B:H,6,FALSE)="","",VLOOKUP(C87,Startlist!B:H,6,FALSE))</f>
        <v>360Auto</v>
      </c>
      <c r="I87" s="214" t="str">
        <f>IF(VLOOKUP(C87,Results!B:R,16,FALSE)="","Retired",VLOOKUP(C87,Results!B:R,16,FALSE))</f>
        <v> 1:04.12,9</v>
      </c>
    </row>
    <row r="88" spans="1:9" ht="14.25">
      <c r="A88" s="209">
        <f t="shared" si="1"/>
        <v>81</v>
      </c>
      <c r="B88" s="232">
        <f>COUNTIF($D$1:D87,D88)+1</f>
        <v>12</v>
      </c>
      <c r="C88" s="210">
        <v>7</v>
      </c>
      <c r="D88" s="211" t="str">
        <f>VLOOKUP(C88,'Champ Classes'!A:B,2,FALSE)</f>
        <v>J16</v>
      </c>
      <c r="E88" s="212" t="str">
        <f>CONCATENATE(VLOOKUP(C88,Startlist!B:H,3,FALSE)," / ",VLOOKUP(C88,Startlist!B:H,4,FALSE))</f>
        <v>Albert Ako Kokk / Veiko Vares</v>
      </c>
      <c r="F88" s="213" t="str">
        <f>VLOOKUP(C88,Startlist!B:F,5,FALSE)</f>
        <v>EST</v>
      </c>
      <c r="G88" s="212" t="str">
        <f>VLOOKUP(C88,Startlist!B:H,7,FALSE)</f>
        <v>Ford Fiesta</v>
      </c>
      <c r="H88" s="212" t="str">
        <f>IF(VLOOKUP(C88,Startlist!B:H,6,FALSE)="","",VLOOKUP(C88,Startlist!B:H,6,FALSE))</f>
        <v>Marko Kokk</v>
      </c>
      <c r="I88" s="214" t="str">
        <f>IF(VLOOKUP(C88,Results!B:R,16,FALSE)="","Retired",VLOOKUP(C88,Results!B:R,16,FALSE))</f>
        <v> 1:05.30,1</v>
      </c>
    </row>
    <row r="89" spans="1:9" ht="14.25">
      <c r="A89" s="209">
        <f t="shared" si="1"/>
        <v>82</v>
      </c>
      <c r="B89" s="232">
        <f>COUNTIF($D$1:D88,D89)+1</f>
        <v>10</v>
      </c>
      <c r="C89" s="210">
        <v>94</v>
      </c>
      <c r="D89" s="211" t="str">
        <f>VLOOKUP(C89,'Champ Classes'!A:B,2,FALSE)</f>
        <v>2WD-VT</v>
      </c>
      <c r="E89" s="212" t="str">
        <f>CONCATENATE(VLOOKUP(C89,Startlist!B:H,3,FALSE)," / ",VLOOKUP(C89,Startlist!B:H,4,FALSE))</f>
        <v>Hardi Link / Raino Friedemann</v>
      </c>
      <c r="F89" s="213" t="str">
        <f>VLOOKUP(C89,Startlist!B:F,5,FALSE)</f>
        <v>EST</v>
      </c>
      <c r="G89" s="212" t="str">
        <f>VLOOKUP(C89,Startlist!B:H,7,FALSE)</f>
        <v>BMW 318</v>
      </c>
      <c r="H89" s="212" t="str">
        <f>IF(VLOOKUP(C89,Startlist!B:H,6,FALSE)="","",VLOOKUP(C89,Startlist!B:H,6,FALSE))</f>
        <v>Hardi Link</v>
      </c>
      <c r="I89" s="214" t="str">
        <f>IF(VLOOKUP(C89,Results!B:R,16,FALSE)="","Retired",VLOOKUP(C89,Results!B:R,16,FALSE))</f>
        <v> 1:06.04,5</v>
      </c>
    </row>
    <row r="90" spans="1:9" ht="14.25">
      <c r="A90" s="209">
        <f t="shared" si="1"/>
        <v>83</v>
      </c>
      <c r="B90" s="232">
        <f>COUNTIF($D$1:D89,D90)+1</f>
        <v>11</v>
      </c>
      <c r="C90" s="210">
        <v>108</v>
      </c>
      <c r="D90" s="211" t="str">
        <f>VLOOKUP(C90,'Champ Classes'!A:B,2,FALSE)</f>
        <v>2WD-VT</v>
      </c>
      <c r="E90" s="212" t="str">
        <f>CONCATENATE(VLOOKUP(C90,Startlist!B:H,3,FALSE)," / ",VLOOKUP(C90,Startlist!B:H,4,FALSE))</f>
        <v>Karl-Erik Hermann / Fred Saar</v>
      </c>
      <c r="F90" s="213" t="str">
        <f>VLOOKUP(C90,Startlist!B:F,5,FALSE)</f>
        <v>EST</v>
      </c>
      <c r="G90" s="212" t="str">
        <f>VLOOKUP(C90,Startlist!B:H,7,FALSE)</f>
        <v>BMW 318I</v>
      </c>
      <c r="H90" s="212" t="str">
        <f>IF(VLOOKUP(C90,Startlist!B:H,6,FALSE)="","",VLOOKUP(C90,Startlist!B:H,6,FALSE))</f>
        <v>A1M Motorsport</v>
      </c>
      <c r="I90" s="214" t="str">
        <f>IF(VLOOKUP(C90,Results!B:R,16,FALSE)="","Retired",VLOOKUP(C90,Results!B:R,16,FALSE))</f>
        <v> 1:06.21,4</v>
      </c>
    </row>
    <row r="91" spans="1:9" ht="14.25">
      <c r="A91" s="209">
        <f t="shared" si="1"/>
        <v>84</v>
      </c>
      <c r="B91" s="232">
        <f>COUNTIF($D$1:D90,D91)+1</f>
        <v>8</v>
      </c>
      <c r="C91" s="210">
        <v>131</v>
      </c>
      <c r="D91" s="211" t="str">
        <f>VLOOKUP(C91,'Champ Classes'!A:B,2,FALSE)</f>
        <v>SU</v>
      </c>
      <c r="E91" s="212" t="str">
        <f>CONCATENATE(VLOOKUP(C91,Startlist!B:H,3,FALSE)," / ",VLOOKUP(C91,Startlist!B:H,4,FALSE))</f>
        <v>Siim Järve / Andero Alto</v>
      </c>
      <c r="F91" s="213" t="str">
        <f>VLOOKUP(C91,Startlist!B:F,5,FALSE)</f>
        <v>EST</v>
      </c>
      <c r="G91" s="212" t="str">
        <f>VLOOKUP(C91,Startlist!B:H,7,FALSE)</f>
        <v>Lada 2105</v>
      </c>
      <c r="H91" s="212" t="str">
        <f>IF(VLOOKUP(C91,Startlist!B:H,6,FALSE)="","",VLOOKUP(C91,Startlist!B:H,6,FALSE))</f>
        <v>PKM Racing</v>
      </c>
      <c r="I91" s="214" t="str">
        <f>IF(VLOOKUP(C91,Results!B:R,16,FALSE)="","Retired",VLOOKUP(C91,Results!B:R,16,FALSE))</f>
        <v> 1:06.55,3</v>
      </c>
    </row>
    <row r="92" spans="1:9" ht="14.25">
      <c r="A92" s="209">
        <f t="shared" si="1"/>
        <v>85</v>
      </c>
      <c r="B92" s="232">
        <f>COUNTIF($D$1:D91,D92)+1</f>
        <v>13</v>
      </c>
      <c r="C92" s="210">
        <v>21</v>
      </c>
      <c r="D92" s="211" t="str">
        <f>VLOOKUP(C92,'Champ Classes'!A:B,2,FALSE)</f>
        <v>J16</v>
      </c>
      <c r="E92" s="212" t="str">
        <f>CONCATENATE(VLOOKUP(C92,Startlist!B:H,3,FALSE)," / ",VLOOKUP(C92,Startlist!B:H,4,FALSE))</f>
        <v>Sander Mõik / Raigo Reimal</v>
      </c>
      <c r="F92" s="213" t="str">
        <f>VLOOKUP(C92,Startlist!B:F,5,FALSE)</f>
        <v>EST</v>
      </c>
      <c r="G92" s="212" t="str">
        <f>VLOOKUP(C92,Startlist!B:H,7,FALSE)</f>
        <v>Ford Fiesta</v>
      </c>
      <c r="H92" s="212" t="str">
        <f>IF(VLOOKUP(C92,Startlist!B:H,6,FALSE)="","",VLOOKUP(C92,Startlist!B:H,6,FALSE))</f>
        <v>HT Motorsport</v>
      </c>
      <c r="I92" s="214" t="str">
        <f>IF(VLOOKUP(C92,Results!B:R,16,FALSE)="","Retired",VLOOKUP(C92,Results!B:R,16,FALSE))</f>
        <v> 1:07.57,3</v>
      </c>
    </row>
    <row r="93" spans="1:9" ht="14.25">
      <c r="A93" s="209">
        <f t="shared" si="1"/>
        <v>86</v>
      </c>
      <c r="B93" s="232">
        <f>COUNTIF($D$1:D92,D93)+1</f>
        <v>14</v>
      </c>
      <c r="C93" s="210">
        <v>17</v>
      </c>
      <c r="D93" s="211" t="str">
        <f>VLOOKUP(C93,'Champ Classes'!A:B,2,FALSE)</f>
        <v>J16</v>
      </c>
      <c r="E93" s="212" t="str">
        <f>CONCATENATE(VLOOKUP(C93,Startlist!B:H,3,FALSE)," / ",VLOOKUP(C93,Startlist!B:H,4,FALSE))</f>
        <v>Henry Tegova / Martin Juga</v>
      </c>
      <c r="F93" s="213" t="str">
        <f>VLOOKUP(C93,Startlist!B:F,5,FALSE)</f>
        <v>EST</v>
      </c>
      <c r="G93" s="212" t="str">
        <f>VLOOKUP(C93,Startlist!B:H,7,FALSE)</f>
        <v>Ford Fiesta</v>
      </c>
      <c r="H93" s="212" t="str">
        <f>IF(VLOOKUP(C93,Startlist!B:H,6,FALSE)="","",VLOOKUP(C93,Startlist!B:H,6,FALSE))</f>
        <v>HT Racing</v>
      </c>
      <c r="I93" s="214" t="str">
        <f>IF(VLOOKUP(C93,Results!B:R,16,FALSE)="","Retired",VLOOKUP(C93,Results!B:R,16,FALSE))</f>
        <v> 1:09.43,7</v>
      </c>
    </row>
    <row r="94" spans="1:9" ht="14.25">
      <c r="A94" s="209">
        <f t="shared" si="1"/>
        <v>87</v>
      </c>
      <c r="B94" s="232">
        <f>COUNTIF($D$1:D93,D94)+1</f>
        <v>13</v>
      </c>
      <c r="C94" s="210">
        <v>55</v>
      </c>
      <c r="D94" s="211" t="str">
        <f>VLOOKUP(C94,'Champ Classes'!A:B,2,FALSE)</f>
        <v>4WD</v>
      </c>
      <c r="E94" s="212" t="str">
        <f>CONCATENATE(VLOOKUP(C94,Startlist!B:H,3,FALSE)," / ",VLOOKUP(C94,Startlist!B:H,4,FALSE))</f>
        <v>Renee Laan / Marko Meesak</v>
      </c>
      <c r="F94" s="213" t="str">
        <f>VLOOKUP(C94,Startlist!B:F,5,FALSE)</f>
        <v>EST</v>
      </c>
      <c r="G94" s="212" t="str">
        <f>VLOOKUP(C94,Startlist!B:H,7,FALSE)</f>
        <v>Subaru Impreza</v>
      </c>
      <c r="H94" s="212" t="str">
        <f>IF(VLOOKUP(C94,Startlist!B:H,6,FALSE)="","",VLOOKUP(C94,Startlist!B:H,6,FALSE))</f>
        <v>Renee Laan</v>
      </c>
      <c r="I94" s="214" t="str">
        <f>IF(VLOOKUP(C94,Results!B:R,16,FALSE)="","Retired",VLOOKUP(C94,Results!B:R,16,FALSE))</f>
        <v> 1:10.55,4</v>
      </c>
    </row>
    <row r="95" spans="1:9" ht="14.25">
      <c r="A95" s="209">
        <f t="shared" si="1"/>
        <v>88</v>
      </c>
      <c r="B95" s="232">
        <f>COUNTIF($D$1:D94,D95)+1</f>
        <v>14</v>
      </c>
      <c r="C95" s="210">
        <v>127</v>
      </c>
      <c r="D95" s="211" t="str">
        <f>VLOOKUP(C95,'Champ Classes'!A:B,2,FALSE)</f>
        <v>4WD</v>
      </c>
      <c r="E95" s="212" t="str">
        <f>CONCATENATE(VLOOKUP(C95,Startlist!B:H,3,FALSE)," / ",VLOOKUP(C95,Startlist!B:H,4,FALSE))</f>
        <v>Jarmo Puu / Margo Peetsmann</v>
      </c>
      <c r="F95" s="213" t="str">
        <f>VLOOKUP(C95,Startlist!B:F,5,FALSE)</f>
        <v>EST</v>
      </c>
      <c r="G95" s="212" t="str">
        <f>VLOOKUP(C95,Startlist!B:H,7,FALSE)</f>
        <v>Subaru Impreza WRX</v>
      </c>
      <c r="H95" s="212" t="str">
        <f>IF(VLOOKUP(C95,Startlist!B:H,6,FALSE)="","",VLOOKUP(C95,Startlist!B:H,6,FALSE))</f>
        <v>Jarmo Puu</v>
      </c>
      <c r="I95" s="214" t="str">
        <f>IF(VLOOKUP(C95,Results!B:R,16,FALSE)="","Retired",VLOOKUP(C95,Results!B:R,16,FALSE))</f>
        <v> 1:11.51,8</v>
      </c>
    </row>
    <row r="96" spans="1:9" ht="14.25">
      <c r="A96" s="209">
        <f t="shared" si="1"/>
        <v>89</v>
      </c>
      <c r="B96" s="232">
        <f>COUNTIF($D$1:D95,D96)+1</f>
        <v>15</v>
      </c>
      <c r="C96" s="210">
        <v>51</v>
      </c>
      <c r="D96" s="211" t="str">
        <f>VLOOKUP(C96,'Champ Classes'!A:B,2,FALSE)</f>
        <v>4WD</v>
      </c>
      <c r="E96" s="212" t="str">
        <f>CONCATENATE(VLOOKUP(C96,Startlist!B:H,3,FALSE)," / ",VLOOKUP(C96,Startlist!B:H,4,FALSE))</f>
        <v>Kaido Kask / Karl Luhaäär</v>
      </c>
      <c r="F96" s="213" t="str">
        <f>VLOOKUP(C96,Startlist!B:F,5,FALSE)</f>
        <v>EST</v>
      </c>
      <c r="G96" s="212" t="str">
        <f>VLOOKUP(C96,Startlist!B:H,7,FALSE)</f>
        <v>Mitsubishi Lancer Evo 9</v>
      </c>
      <c r="H96" s="212" t="str">
        <f>IF(VLOOKUP(C96,Startlist!B:H,6,FALSE)="","",VLOOKUP(C96,Startlist!B:H,6,FALSE))</f>
        <v>A1M Motorsport</v>
      </c>
      <c r="I96" s="214" t="str">
        <f>IF(VLOOKUP(C96,Results!B:R,16,FALSE)="","Retired",VLOOKUP(C96,Results!B:R,16,FALSE))</f>
        <v> 1:16.08,9</v>
      </c>
    </row>
    <row r="97" spans="1:9" ht="14.25">
      <c r="A97" s="209">
        <f t="shared" si="1"/>
        <v>90</v>
      </c>
      <c r="B97" s="232">
        <f>COUNTIF($D$1:D96,D97)+1</f>
        <v>12</v>
      </c>
      <c r="C97" s="210">
        <v>113</v>
      </c>
      <c r="D97" s="211" t="str">
        <f>VLOOKUP(C97,'Champ Classes'!A:B,2,FALSE)</f>
        <v>2WD-VT</v>
      </c>
      <c r="E97" s="212" t="str">
        <f>CONCATENATE(VLOOKUP(C97,Startlist!B:H,3,FALSE)," / ",VLOOKUP(C97,Startlist!B:H,4,FALSE))</f>
        <v>Alvar Udu / Lauri Varblas</v>
      </c>
      <c r="F97" s="213" t="str">
        <f>VLOOKUP(C97,Startlist!B:F,5,FALSE)</f>
        <v>EST</v>
      </c>
      <c r="G97" s="212" t="str">
        <f>VLOOKUP(C97,Startlist!B:H,7,FALSE)</f>
        <v>BMW 116</v>
      </c>
      <c r="H97" s="212" t="str">
        <f>IF(VLOOKUP(C97,Startlist!B:H,6,FALSE)="","",VLOOKUP(C97,Startlist!B:H,6,FALSE))</f>
        <v>Alvar Udu</v>
      </c>
      <c r="I97" s="214" t="str">
        <f>IF(VLOOKUP(C97,Results!B:R,16,FALSE)="","Retired",VLOOKUP(C97,Results!B:R,16,FALSE))</f>
        <v> 1:18.53,4</v>
      </c>
    </row>
    <row r="98" spans="1:9" ht="14.25">
      <c r="A98" s="209">
        <f t="shared" si="1"/>
        <v>91</v>
      </c>
      <c r="B98" s="232">
        <f>COUNTIF($D$1:D97,D98)+1</f>
        <v>15</v>
      </c>
      <c r="C98" s="210">
        <v>2</v>
      </c>
      <c r="D98" s="211" t="str">
        <f>VLOOKUP(C98,'Champ Classes'!A:B,2,FALSE)</f>
        <v>J16</v>
      </c>
      <c r="E98" s="212" t="str">
        <f>CONCATENATE(VLOOKUP(C98,Startlist!B:H,3,FALSE)," / ",VLOOKUP(C98,Startlist!B:H,4,FALSE))</f>
        <v>Henry Heinam / Urmo Heinam</v>
      </c>
      <c r="F98" s="213" t="str">
        <f>VLOOKUP(C98,Startlist!B:F,5,FALSE)</f>
        <v>EST</v>
      </c>
      <c r="G98" s="212" t="str">
        <f>VLOOKUP(C98,Startlist!B:H,7,FALSE)</f>
        <v>BMW 316I</v>
      </c>
      <c r="H98" s="212" t="str">
        <f>IF(VLOOKUP(C98,Startlist!B:H,6,FALSE)="","",VLOOKUP(C98,Startlist!B:H,6,FALSE))</f>
        <v>Urmo Heinam</v>
      </c>
      <c r="I98" s="214" t="str">
        <f>IF(VLOOKUP(C98,Results!B:R,16,FALSE)="","Retired",VLOOKUP(C98,Results!B:R,16,FALSE))</f>
        <v> 1:20.29,0</v>
      </c>
    </row>
    <row r="99" spans="1:9" ht="14.25">
      <c r="A99" s="209">
        <f t="shared" si="1"/>
        <v>92</v>
      </c>
      <c r="B99" s="232">
        <f>COUNTIF($D$1:D98,D99)+1</f>
        <v>13</v>
      </c>
      <c r="C99" s="210">
        <v>98</v>
      </c>
      <c r="D99" s="211" t="str">
        <f>VLOOKUP(C99,'Champ Classes'!A:B,2,FALSE)</f>
        <v>2WD-VT</v>
      </c>
      <c r="E99" s="212" t="str">
        <f>CONCATENATE(VLOOKUP(C99,Startlist!B:H,3,FALSE)," / ",VLOOKUP(C99,Startlist!B:H,4,FALSE))</f>
        <v>Toomas Tõnsau / Raido Uesson</v>
      </c>
      <c r="F99" s="213" t="str">
        <f>VLOOKUP(C99,Startlist!B:F,5,FALSE)</f>
        <v>EST</v>
      </c>
      <c r="G99" s="212" t="str">
        <f>VLOOKUP(C99,Startlist!B:H,7,FALSE)</f>
        <v>BMW 318TI</v>
      </c>
      <c r="H99" s="212" t="str">
        <f>IF(VLOOKUP(C99,Startlist!B:H,6,FALSE)="","",VLOOKUP(C99,Startlist!B:H,6,FALSE))</f>
        <v>Märjamaa Rally Team</v>
      </c>
      <c r="I99" s="214" t="str">
        <f>IF(VLOOKUP(C99,Results!B:R,16,FALSE)="","Retired",VLOOKUP(C99,Results!B:R,16,FALSE))</f>
        <v> 1:23.40,0</v>
      </c>
    </row>
    <row r="100" spans="1:9" ht="14.25">
      <c r="A100" s="209">
        <f t="shared" si="1"/>
        <v>93</v>
      </c>
      <c r="B100" s="232">
        <f>COUNTIF($D$1:D99,D100)+1</f>
        <v>16</v>
      </c>
      <c r="C100" s="210">
        <v>5</v>
      </c>
      <c r="D100" s="211" t="str">
        <f>VLOOKUP(C100,'Champ Classes'!A:B,2,FALSE)</f>
        <v>J16</v>
      </c>
      <c r="E100" s="212" t="str">
        <f>CONCATENATE(VLOOKUP(C100,Startlist!B:H,3,FALSE)," / ",VLOOKUP(C100,Startlist!B:H,4,FALSE))</f>
        <v>Ruudi Reinumägi / Ronald Reisin</v>
      </c>
      <c r="F100" s="213" t="str">
        <f>VLOOKUP(C100,Startlist!B:F,5,FALSE)</f>
        <v>EST</v>
      </c>
      <c r="G100" s="212" t="str">
        <f>VLOOKUP(C100,Startlist!B:H,7,FALSE)</f>
        <v>Ford Fiesta</v>
      </c>
      <c r="H100" s="212" t="str">
        <f>IF(VLOOKUP(C100,Startlist!B:H,6,FALSE)="","",VLOOKUP(C100,Startlist!B:H,6,FALSE))</f>
        <v>Jüri Reinumägi</v>
      </c>
      <c r="I100" s="214" t="str">
        <f>IF(VLOOKUP(C100,Results!B:R,16,FALSE)="","Retired",VLOOKUP(C100,Results!B:R,16,FALSE))</f>
        <v> 1:28.19,5</v>
      </c>
    </row>
    <row r="101" spans="1:9" ht="14.25">
      <c r="A101" s="209">
        <f>A100+1</f>
        <v>94</v>
      </c>
      <c r="B101" s="232">
        <f>COUNTIF($D$1:D100,D101)+1</f>
        <v>4</v>
      </c>
      <c r="C101" s="210">
        <v>1</v>
      </c>
      <c r="D101" s="211" t="str">
        <f>VLOOKUP(C101,'Champ Classes'!A:B,2,FALSE)</f>
        <v>J18</v>
      </c>
      <c r="E101" s="212" t="str">
        <f>CONCATENATE(VLOOKUP(C101,Startlist!B:H,3,FALSE)," / ",VLOOKUP(C101,Startlist!B:H,4,FALSE))</f>
        <v>Markus Peäske / Allar Heina</v>
      </c>
      <c r="F101" s="213" t="str">
        <f>VLOOKUP(C101,Startlist!B:F,5,FALSE)</f>
        <v>EST</v>
      </c>
      <c r="G101" s="212" t="str">
        <f>VLOOKUP(C101,Startlist!B:H,7,FALSE)</f>
        <v>BMW 318I</v>
      </c>
      <c r="H101" s="212" t="str">
        <f>IF(VLOOKUP(C101,Startlist!B:H,6,FALSE)="","",VLOOKUP(C101,Startlist!B:H,6,FALSE))</f>
        <v>Juuru Tehnikaklubi</v>
      </c>
      <c r="I101" s="214" t="str">
        <f>IF(VLOOKUP(C101,Results!B:R,16,FALSE)="","Retired",VLOOKUP(C101,Results!B:R,16,FALSE))</f>
        <v> 1:29.08,9</v>
      </c>
    </row>
    <row r="102" spans="1:9" ht="14.25">
      <c r="A102" s="209">
        <f>A101+1</f>
        <v>95</v>
      </c>
      <c r="B102" s="232">
        <f>COUNTIF($D$1:D101,D102)+1</f>
        <v>17</v>
      </c>
      <c r="C102" s="210">
        <v>19</v>
      </c>
      <c r="D102" s="211" t="str">
        <f>VLOOKUP(C102,'Champ Classes'!A:B,2,FALSE)</f>
        <v>J16</v>
      </c>
      <c r="E102" s="212" t="str">
        <f>CONCATENATE(VLOOKUP(C102,Startlist!B:H,3,FALSE)," / ",VLOOKUP(C102,Startlist!B:H,4,FALSE))</f>
        <v>Marten Meindorf / Sten Kiilberg</v>
      </c>
      <c r="F102" s="213" t="str">
        <f>VLOOKUP(C102,Startlist!B:F,5,FALSE)</f>
        <v>EST</v>
      </c>
      <c r="G102" s="212" t="str">
        <f>VLOOKUP(C102,Startlist!B:H,7,FALSE)</f>
        <v>Peugeot 206</v>
      </c>
      <c r="H102" s="212" t="str">
        <f>IF(VLOOKUP(C102,Startlist!B:H,6,FALSE)="","",VLOOKUP(C102,Startlist!B:H,6,FALSE))</f>
        <v>Hõbemägi Motorsport</v>
      </c>
      <c r="I102" s="214" t="str">
        <f>IF(VLOOKUP(C102,Results!B:R,16,FALSE)="","Retired",VLOOKUP(C102,Results!B:R,16,FALSE))</f>
        <v> 1:39.08,2</v>
      </c>
    </row>
    <row r="103" spans="1:9" ht="14.25">
      <c r="A103" s="209">
        <f>A102+1</f>
        <v>96</v>
      </c>
      <c r="B103" s="232">
        <f>COUNTIF($D$1:D102,D103)+1</f>
        <v>18</v>
      </c>
      <c r="C103" s="210">
        <v>10</v>
      </c>
      <c r="D103" s="211" t="str">
        <f>VLOOKUP(C103,'Champ Classes'!A:B,2,FALSE)</f>
        <v>J16</v>
      </c>
      <c r="E103" s="212" t="str">
        <f>CONCATENATE(VLOOKUP(C103,Startlist!B:H,3,FALSE)," / ",VLOOKUP(C103,Startlist!B:H,4,FALSE))</f>
        <v>Martaliisa Meindorf / Janek Vallask</v>
      </c>
      <c r="F103" s="213" t="str">
        <f>VLOOKUP(C103,Startlist!B:F,5,FALSE)</f>
        <v>EST</v>
      </c>
      <c r="G103" s="212" t="str">
        <f>VLOOKUP(C103,Startlist!B:H,7,FALSE)</f>
        <v>Ford Fiesta</v>
      </c>
      <c r="H103" s="212" t="str">
        <f>IF(VLOOKUP(C103,Startlist!B:H,6,FALSE)="","",VLOOKUP(C103,Startlist!B:H,6,FALSE))</f>
        <v>Hõbemägi Motorsport</v>
      </c>
      <c r="I103" s="214" t="str">
        <f>IF(VLOOKUP(C103,Results!B:R,16,FALSE)="","Retired",VLOOKUP(C103,Results!B:R,16,FALSE))</f>
        <v> 1:56.43,0</v>
      </c>
    </row>
    <row r="104" spans="1:9" ht="14.25">
      <c r="A104" s="209">
        <f>A103+1</f>
        <v>97</v>
      </c>
      <c r="B104" s="232">
        <f>COUNTIF($D$1:D103,D104)+1</f>
        <v>19</v>
      </c>
      <c r="C104" s="210">
        <v>12</v>
      </c>
      <c r="D104" s="211" t="str">
        <f>VLOOKUP(C104,'Champ Classes'!A:B,2,FALSE)</f>
        <v>J16</v>
      </c>
      <c r="E104" s="212" t="str">
        <f>CONCATENATE(VLOOKUP(C104,Startlist!B:H,3,FALSE)," / ",VLOOKUP(C104,Startlist!B:H,4,FALSE))</f>
        <v>Mattias Kõrge / Timmu Kõrge</v>
      </c>
      <c r="F104" s="213" t="str">
        <f>VLOOKUP(C104,Startlist!B:F,5,FALSE)</f>
        <v>EST</v>
      </c>
      <c r="G104" s="212" t="str">
        <f>VLOOKUP(C104,Startlist!B:H,7,FALSE)</f>
        <v>Ford Fiesta</v>
      </c>
      <c r="H104" s="212" t="str">
        <f>IF(VLOOKUP(C104,Startlist!B:H,6,FALSE)="","",VLOOKUP(C104,Startlist!B:H,6,FALSE))</f>
        <v>Saare Maa</v>
      </c>
      <c r="I104" s="214" t="str">
        <f>IF(VLOOKUP(C104,Results!B:R,16,FALSE)="","Retired",VLOOKUP(C104,Results!B:R,16,FALSE))</f>
        <v> 2:32.02,6</v>
      </c>
    </row>
    <row r="105" spans="1:9" ht="14.25">
      <c r="A105" s="209"/>
      <c r="B105" s="232"/>
      <c r="C105" s="210">
        <v>6</v>
      </c>
      <c r="D105" s="211" t="str">
        <f>VLOOKUP(C105,'Champ Classes'!A:B,2,FALSE)</f>
        <v>J16</v>
      </c>
      <c r="E105" s="212" t="str">
        <f>CONCATENATE(VLOOKUP(C105,Startlist!B:H,3,FALSE)," / ",VLOOKUP(C105,Startlist!B:H,4,FALSE))</f>
        <v>Martti Raudleht / Frederik Annus</v>
      </c>
      <c r="F105" s="213" t="str">
        <f>VLOOKUP(C105,Startlist!B:F,5,FALSE)</f>
        <v>EST</v>
      </c>
      <c r="G105" s="212" t="str">
        <f>VLOOKUP(C105,Startlist!B:H,7,FALSE)</f>
        <v>Peugeot 206</v>
      </c>
      <c r="H105" s="212" t="str">
        <f>IF(VLOOKUP(C105,Startlist!B:H,6,FALSE)="","",VLOOKUP(C105,Startlist!B:H,6,FALSE))</f>
        <v>Hõbemägi Motorsport</v>
      </c>
      <c r="I105" s="253" t="str">
        <f>IF(VLOOKUP(C105,Results!B:R,16,FALSE)="","Retired",VLOOKUP(C105,Results!B:R,16,FALSE))</f>
        <v>Retired</v>
      </c>
    </row>
    <row r="106" spans="1:9" ht="14.25">
      <c r="A106" s="209"/>
      <c r="B106" s="232"/>
      <c r="C106" s="210">
        <v>14</v>
      </c>
      <c r="D106" s="211" t="str">
        <f>VLOOKUP(C106,'Champ Classes'!A:B,2,FALSE)</f>
        <v>J16</v>
      </c>
      <c r="E106" s="212" t="str">
        <f>CONCATENATE(VLOOKUP(C106,Startlist!B:H,3,FALSE)," / ",VLOOKUP(C106,Startlist!B:H,4,FALSE))</f>
        <v>Robin Roose / Kristjan Koik</v>
      </c>
      <c r="F106" s="213" t="str">
        <f>VLOOKUP(C106,Startlist!B:F,5,FALSE)</f>
        <v>EST</v>
      </c>
      <c r="G106" s="212" t="str">
        <f>VLOOKUP(C106,Startlist!B:H,7,FALSE)</f>
        <v>Ford Fiesta</v>
      </c>
      <c r="H106" s="212">
        <f>IF(VLOOKUP(C106,Startlist!B:H,6,FALSE)="","",VLOOKUP(C106,Startlist!B:H,6,FALSE))</f>
      </c>
      <c r="I106" s="253" t="str">
        <f>IF(VLOOKUP(C106,Results!B:R,16,FALSE)="","Retired",VLOOKUP(C106,Results!B:R,16,FALSE))</f>
        <v>Retired</v>
      </c>
    </row>
    <row r="107" spans="1:9" ht="14.25">
      <c r="A107" s="209"/>
      <c r="B107" s="232"/>
      <c r="C107" s="210">
        <v>18</v>
      </c>
      <c r="D107" s="211" t="str">
        <f>VLOOKUP(C107,'Champ Classes'!A:B,2,FALSE)</f>
        <v>J16</v>
      </c>
      <c r="E107" s="212" t="str">
        <f>CONCATENATE(VLOOKUP(C107,Startlist!B:H,3,FALSE)," / ",VLOOKUP(C107,Startlist!B:H,4,FALSE))</f>
        <v>Sebastian Kupri / Alari Kupri</v>
      </c>
      <c r="F107" s="213" t="str">
        <f>VLOOKUP(C107,Startlist!B:F,5,FALSE)</f>
        <v>EST</v>
      </c>
      <c r="G107" s="212" t="str">
        <f>VLOOKUP(C107,Startlist!B:H,7,FALSE)</f>
        <v>Honda Civic</v>
      </c>
      <c r="H107" s="212" t="str">
        <f>IF(VLOOKUP(C107,Startlist!B:H,6,FALSE)="","",VLOOKUP(C107,Startlist!B:H,6,FALSE))</f>
        <v>Vallo Nuuter</v>
      </c>
      <c r="I107" s="253" t="str">
        <f>IF(VLOOKUP(C107,Results!B:R,16,FALSE)="","Retired",VLOOKUP(C107,Results!B:R,16,FALSE))</f>
        <v>Retired</v>
      </c>
    </row>
    <row r="108" spans="1:9" ht="14.25">
      <c r="A108" s="209"/>
      <c r="B108" s="232"/>
      <c r="C108" s="210">
        <v>22</v>
      </c>
      <c r="D108" s="211" t="str">
        <f>VLOOKUP(C108,'Champ Classes'!A:B,2,FALSE)</f>
        <v>J16</v>
      </c>
      <c r="E108" s="212" t="str">
        <f>CONCATENATE(VLOOKUP(C108,Startlist!B:H,3,FALSE)," / ",VLOOKUP(C108,Startlist!B:H,4,FALSE))</f>
        <v>Romet Reimal / Inga Reimal</v>
      </c>
      <c r="F108" s="213" t="str">
        <f>VLOOKUP(C108,Startlist!B:F,5,FALSE)</f>
        <v>EST</v>
      </c>
      <c r="G108" s="212" t="str">
        <f>VLOOKUP(C108,Startlist!B:H,7,FALSE)</f>
        <v>Citroen C2</v>
      </c>
      <c r="H108" s="212" t="str">
        <f>IF(VLOOKUP(C108,Startlist!B:H,6,FALSE)="","",VLOOKUP(C108,Startlist!B:H,6,FALSE))</f>
        <v>Thule Motorsport</v>
      </c>
      <c r="I108" s="253" t="str">
        <f>IF(VLOOKUP(C108,Results!B:R,16,FALSE)="","Retired",VLOOKUP(C108,Results!B:R,16,FALSE))</f>
        <v>Retired</v>
      </c>
    </row>
    <row r="109" spans="1:9" ht="14.25">
      <c r="A109" s="209"/>
      <c r="B109" s="232"/>
      <c r="C109" s="210">
        <v>28</v>
      </c>
      <c r="D109" s="211" t="str">
        <f>VLOOKUP(C109,'Champ Classes'!A:B,2,FALSE)</f>
        <v>J16</v>
      </c>
      <c r="E109" s="212" t="str">
        <f>CONCATENATE(VLOOKUP(C109,Startlist!B:H,3,FALSE)," / ",VLOOKUP(C109,Startlist!B:H,4,FALSE))</f>
        <v>Jüri Jürisaar / Mattias Tõnts</v>
      </c>
      <c r="F109" s="213" t="str">
        <f>VLOOKUP(C109,Startlist!B:F,5,FALSE)</f>
        <v>EST</v>
      </c>
      <c r="G109" s="212" t="str">
        <f>VLOOKUP(C109,Startlist!B:H,7,FALSE)</f>
        <v>BMW 316</v>
      </c>
      <c r="H109" s="212" t="str">
        <f>IF(VLOOKUP(C109,Startlist!B:H,6,FALSE)="","",VLOOKUP(C109,Startlist!B:H,6,FALSE))</f>
        <v>Halinga Rally Team</v>
      </c>
      <c r="I109" s="253" t="str">
        <f>IF(VLOOKUP(C109,Results!B:R,16,FALSE)="","Retired",VLOOKUP(C109,Results!B:R,16,FALSE))</f>
        <v>Retired</v>
      </c>
    </row>
    <row r="110" spans="1:9" ht="14.25">
      <c r="A110" s="209"/>
      <c r="B110" s="232"/>
      <c r="C110" s="210">
        <v>30</v>
      </c>
      <c r="D110" s="211" t="str">
        <f>VLOOKUP(C110,'Champ Classes'!A:B,2,FALSE)</f>
        <v>J18</v>
      </c>
      <c r="E110" s="212" t="str">
        <f>CONCATENATE(VLOOKUP(C110,Startlist!B:H,3,FALSE)," / ",VLOOKUP(C110,Startlist!B:H,4,FALSE))</f>
        <v>Kauri Bõstrov / Jaanus Bõstrov</v>
      </c>
      <c r="F110" s="213" t="str">
        <f>VLOOKUP(C110,Startlist!B:F,5,FALSE)</f>
        <v>EST</v>
      </c>
      <c r="G110" s="212" t="str">
        <f>VLOOKUP(C110,Startlist!B:H,7,FALSE)</f>
        <v>Honda Civic</v>
      </c>
      <c r="H110" s="212" t="str">
        <f>IF(VLOOKUP(C110,Startlist!B:H,6,FALSE)="","",VLOOKUP(C110,Startlist!B:H,6,FALSE))</f>
        <v>KAUERK Motorsport</v>
      </c>
      <c r="I110" s="253" t="str">
        <f>IF(VLOOKUP(C110,Results!B:R,16,FALSE)="","Retired",VLOOKUP(C110,Results!B:R,16,FALSE))</f>
        <v>Retired</v>
      </c>
    </row>
    <row r="111" spans="1:9" ht="14.25">
      <c r="A111" s="209"/>
      <c r="B111" s="232"/>
      <c r="C111" s="210">
        <v>33</v>
      </c>
      <c r="D111" s="211" t="str">
        <f>VLOOKUP(C111,'Champ Classes'!A:B,2,FALSE)</f>
        <v>4WD</v>
      </c>
      <c r="E111" s="212" t="str">
        <f>CONCATENATE(VLOOKUP(C111,Startlist!B:H,3,FALSE)," / ",VLOOKUP(C111,Startlist!B:H,4,FALSE))</f>
        <v>Urmo Kaasik / Ingvar Mägi</v>
      </c>
      <c r="F111" s="213" t="str">
        <f>VLOOKUP(C111,Startlist!B:F,5,FALSE)</f>
        <v>EST</v>
      </c>
      <c r="G111" s="212" t="str">
        <f>VLOOKUP(C111,Startlist!B:H,7,FALSE)</f>
        <v>Toyota Yaris</v>
      </c>
      <c r="H111" s="212" t="str">
        <f>IF(VLOOKUP(C111,Startlist!B:H,6,FALSE)="","",VLOOKUP(C111,Startlist!B:H,6,FALSE))</f>
        <v>Ingvar Mägi</v>
      </c>
      <c r="I111" s="253" t="str">
        <f>IF(VLOOKUP(C111,Results!B:R,16,FALSE)="","Retired",VLOOKUP(C111,Results!B:R,16,FALSE))</f>
        <v>Retired</v>
      </c>
    </row>
    <row r="112" spans="1:9" ht="14.25">
      <c r="A112" s="209"/>
      <c r="B112" s="232"/>
      <c r="C112" s="210">
        <v>37</v>
      </c>
      <c r="D112" s="211" t="str">
        <f>VLOOKUP(C112,'Champ Classes'!A:B,2,FALSE)</f>
        <v>4WD</v>
      </c>
      <c r="E112" s="212" t="str">
        <f>CONCATENATE(VLOOKUP(C112,Startlist!B:H,3,FALSE)," / ",VLOOKUP(C112,Startlist!B:H,4,FALSE))</f>
        <v>Marko Eespakk / Rauno Pielberg</v>
      </c>
      <c r="F112" s="213" t="str">
        <f>VLOOKUP(C112,Startlist!B:F,5,FALSE)</f>
        <v>EST</v>
      </c>
      <c r="G112" s="212" t="str">
        <f>VLOOKUP(C112,Startlist!B:H,7,FALSE)</f>
        <v>Volkswagen Golf</v>
      </c>
      <c r="H112" s="212" t="str">
        <f>IF(VLOOKUP(C112,Startlist!B:H,6,FALSE)="","",VLOOKUP(C112,Startlist!B:H,6,FALSE))</f>
        <v>HRK</v>
      </c>
      <c r="I112" s="253" t="str">
        <f>IF(VLOOKUP(C112,Results!B:R,16,FALSE)="","Retired",VLOOKUP(C112,Results!B:R,16,FALSE))</f>
        <v>Retired</v>
      </c>
    </row>
    <row r="113" spans="1:9" ht="14.25">
      <c r="A113" s="209"/>
      <c r="B113" s="232"/>
      <c r="C113" s="210">
        <v>40</v>
      </c>
      <c r="D113" s="211" t="str">
        <f>VLOOKUP(C113,'Champ Classes'!A:B,2,FALSE)</f>
        <v>2WD-ST</v>
      </c>
      <c r="E113" s="212" t="str">
        <f>CONCATENATE(VLOOKUP(C113,Startlist!B:H,3,FALSE)," / ",VLOOKUP(C113,Startlist!B:H,4,FALSE))</f>
        <v>Ranno Saar / Hardy Runtel</v>
      </c>
      <c r="F113" s="213" t="str">
        <f>VLOOKUP(C113,Startlist!B:F,5,FALSE)</f>
        <v>EST</v>
      </c>
      <c r="G113" s="212" t="str">
        <f>VLOOKUP(C113,Startlist!B:H,7,FALSE)</f>
        <v>BMW 318</v>
      </c>
      <c r="H113" s="212" t="str">
        <f>IF(VLOOKUP(C113,Startlist!B:H,6,FALSE)="","",VLOOKUP(C113,Startlist!B:H,6,FALSE))</f>
        <v>RS</v>
      </c>
      <c r="I113" s="253" t="str">
        <f>IF(VLOOKUP(C113,Results!B:R,16,FALSE)="","Retired",VLOOKUP(C113,Results!B:R,16,FALSE))</f>
        <v>Retired</v>
      </c>
    </row>
    <row r="114" spans="1:9" ht="14.25">
      <c r="A114" s="209"/>
      <c r="B114" s="232"/>
      <c r="C114" s="210">
        <v>45</v>
      </c>
      <c r="D114" s="211" t="str">
        <f>VLOOKUP(C114,'Champ Classes'!A:B,2,FALSE)</f>
        <v>2WD-SE</v>
      </c>
      <c r="E114" s="212" t="str">
        <f>CONCATENATE(VLOOKUP(C114,Startlist!B:H,3,FALSE)," / ",VLOOKUP(C114,Startlist!B:H,4,FALSE))</f>
        <v>Gabriel Simson / Oliver Simson</v>
      </c>
      <c r="F114" s="213" t="str">
        <f>VLOOKUP(C114,Startlist!B:F,5,FALSE)</f>
        <v>EST</v>
      </c>
      <c r="G114" s="212" t="str">
        <f>VLOOKUP(C114,Startlist!B:H,7,FALSE)</f>
        <v>Honda Civic Type-R</v>
      </c>
      <c r="H114" s="212">
        <f>IF(VLOOKUP(C114,Startlist!B:H,6,FALSE)="","",VLOOKUP(C114,Startlist!B:H,6,FALSE))</f>
      </c>
      <c r="I114" s="253" t="str">
        <f>IF(VLOOKUP(C114,Results!B:R,16,FALSE)="","Retired",VLOOKUP(C114,Results!B:R,16,FALSE))</f>
        <v>Retired</v>
      </c>
    </row>
    <row r="115" spans="1:9" ht="14.25">
      <c r="A115" s="209"/>
      <c r="B115" s="232"/>
      <c r="C115" s="210">
        <v>47</v>
      </c>
      <c r="D115" s="211" t="str">
        <f>VLOOKUP(C115,'Champ Classes'!A:B,2,FALSE)</f>
        <v>4WD</v>
      </c>
      <c r="E115" s="212" t="str">
        <f>CONCATENATE(VLOOKUP(C115,Startlist!B:H,3,FALSE)," / ",VLOOKUP(C115,Startlist!B:H,4,FALSE))</f>
        <v>Mirko Kaunis / Mario Kaunis</v>
      </c>
      <c r="F115" s="213" t="str">
        <f>VLOOKUP(C115,Startlist!B:F,5,FALSE)</f>
        <v>EST</v>
      </c>
      <c r="G115" s="212" t="str">
        <f>VLOOKUP(C115,Startlist!B:H,7,FALSE)</f>
        <v>Audi S3</v>
      </c>
      <c r="H115" s="212">
        <f>IF(VLOOKUP(C115,Startlist!B:H,6,FALSE)="","",VLOOKUP(C115,Startlist!B:H,6,FALSE))</f>
      </c>
      <c r="I115" s="253" t="str">
        <f>IF(VLOOKUP(C115,Results!B:R,16,FALSE)="","Retired",VLOOKUP(C115,Results!B:R,16,FALSE))</f>
        <v>Retired</v>
      </c>
    </row>
    <row r="116" spans="1:9" ht="14.25">
      <c r="A116" s="209"/>
      <c r="B116" s="232"/>
      <c r="C116" s="210">
        <v>48</v>
      </c>
      <c r="D116" s="211" t="str">
        <f>VLOOKUP(C116,'Champ Classes'!A:B,2,FALSE)</f>
        <v>2WD-VE</v>
      </c>
      <c r="E116" s="212" t="str">
        <f>CONCATENATE(VLOOKUP(C116,Startlist!B:H,3,FALSE)," / ",VLOOKUP(C116,Startlist!B:H,4,FALSE))</f>
        <v>Madis Laaser / Jaagup Laaser</v>
      </c>
      <c r="F116" s="213" t="str">
        <f>VLOOKUP(C116,Startlist!B:F,5,FALSE)</f>
        <v>EST</v>
      </c>
      <c r="G116" s="212" t="str">
        <f>VLOOKUP(C116,Startlist!B:H,7,FALSE)</f>
        <v>Honda Civic</v>
      </c>
      <c r="H116" s="212">
        <f>IF(VLOOKUP(C116,Startlist!B:H,6,FALSE)="","",VLOOKUP(C116,Startlist!B:H,6,FALSE))</f>
      </c>
      <c r="I116" s="253" t="str">
        <f>IF(VLOOKUP(C116,Results!B:R,16,FALSE)="","Retired",VLOOKUP(C116,Results!B:R,16,FALSE))</f>
        <v>Retired</v>
      </c>
    </row>
    <row r="117" spans="1:9" ht="14.25">
      <c r="A117" s="209"/>
      <c r="B117" s="232"/>
      <c r="C117" s="210">
        <v>53</v>
      </c>
      <c r="D117" s="211" t="str">
        <f>VLOOKUP(C117,'Champ Classes'!A:B,2,FALSE)</f>
        <v>2WD-SE</v>
      </c>
      <c r="E117" s="212" t="str">
        <f>CONCATENATE(VLOOKUP(C117,Startlist!B:H,3,FALSE)," / ",VLOOKUP(C117,Startlist!B:H,4,FALSE))</f>
        <v>Imre Vanik / Janek Ojala</v>
      </c>
      <c r="F117" s="213" t="str">
        <f>VLOOKUP(C117,Startlist!B:F,5,FALSE)</f>
        <v>EST</v>
      </c>
      <c r="G117" s="212" t="str">
        <f>VLOOKUP(C117,Startlist!B:H,7,FALSE)</f>
        <v>Nissan Sunny</v>
      </c>
      <c r="H117" s="212" t="str">
        <f>IF(VLOOKUP(C117,Startlist!B:H,6,FALSE)="","",VLOOKUP(C117,Startlist!B:H,6,FALSE))</f>
        <v>Imre Vanik</v>
      </c>
      <c r="I117" s="253" t="str">
        <f>IF(VLOOKUP(C117,Results!B:R,16,FALSE)="","Retired",VLOOKUP(C117,Results!B:R,16,FALSE))</f>
        <v>Retired</v>
      </c>
    </row>
    <row r="118" spans="1:9" ht="14.25">
      <c r="A118" s="209"/>
      <c r="B118" s="232"/>
      <c r="C118" s="210">
        <v>58</v>
      </c>
      <c r="D118" s="211" t="str">
        <f>VLOOKUP(C118,'Champ Classes'!A:B,2,FALSE)</f>
        <v>2WD-ST</v>
      </c>
      <c r="E118" s="212" t="str">
        <f>CONCATENATE(VLOOKUP(C118,Startlist!B:H,3,FALSE)," / ",VLOOKUP(C118,Startlist!B:H,4,FALSE))</f>
        <v>Tauri Nõgu / Priit Nõgu</v>
      </c>
      <c r="F118" s="213" t="str">
        <f>VLOOKUP(C118,Startlist!B:F,5,FALSE)</f>
        <v>EST</v>
      </c>
      <c r="G118" s="212" t="str">
        <f>VLOOKUP(C118,Startlist!B:H,7,FALSE)</f>
        <v>BMW 325TI</v>
      </c>
      <c r="H118" s="212" t="str">
        <f>IF(VLOOKUP(C118,Startlist!B:H,6,FALSE)="","",VLOOKUP(C118,Startlist!B:H,6,FALSE))</f>
        <v>Thule Motorsport</v>
      </c>
      <c r="I118" s="253" t="str">
        <f>IF(VLOOKUP(C118,Results!B:R,16,FALSE)="","Retired",VLOOKUP(C118,Results!B:R,16,FALSE))</f>
        <v>Retired</v>
      </c>
    </row>
    <row r="119" spans="1:9" ht="14.25">
      <c r="A119" s="209"/>
      <c r="B119" s="232"/>
      <c r="C119" s="210">
        <v>62</v>
      </c>
      <c r="D119" s="211" t="str">
        <f>VLOOKUP(C119,'Champ Classes'!A:B,2,FALSE)</f>
        <v>2WD-SE</v>
      </c>
      <c r="E119" s="212" t="str">
        <f>CONCATENATE(VLOOKUP(C119,Startlist!B:H,3,FALSE)," / ",VLOOKUP(C119,Startlist!B:H,4,FALSE))</f>
        <v>Merlis Rand / Mihkel Avik</v>
      </c>
      <c r="F119" s="213" t="str">
        <f>VLOOKUP(C119,Startlist!B:F,5,FALSE)</f>
        <v>EST</v>
      </c>
      <c r="G119" s="212" t="str">
        <f>VLOOKUP(C119,Startlist!B:H,7,FALSE)</f>
        <v>Audi A3</v>
      </c>
      <c r="H119" s="212" t="str">
        <f>IF(VLOOKUP(C119,Startlist!B:H,6,FALSE)="","",VLOOKUP(C119,Startlist!B:H,6,FALSE))</f>
        <v>Thule Motorsport</v>
      </c>
      <c r="I119" s="253" t="str">
        <f>IF(VLOOKUP(C119,Results!B:R,16,FALSE)="","Retired",VLOOKUP(C119,Results!B:R,16,FALSE))</f>
        <v>Retired</v>
      </c>
    </row>
    <row r="120" spans="1:9" ht="14.25">
      <c r="A120" s="209"/>
      <c r="B120" s="232"/>
      <c r="C120" s="210">
        <v>65</v>
      </c>
      <c r="D120" s="211" t="str">
        <f>VLOOKUP(C120,'Champ Classes'!A:B,2,FALSE)</f>
        <v>2WD-ST</v>
      </c>
      <c r="E120" s="212" t="str">
        <f>CONCATENATE(VLOOKUP(C120,Startlist!B:H,3,FALSE)," / ",VLOOKUP(C120,Startlist!B:H,4,FALSE))</f>
        <v>Jaanus Kadak / Asko Mäeots</v>
      </c>
      <c r="F120" s="213" t="str">
        <f>VLOOKUP(C120,Startlist!B:F,5,FALSE)</f>
        <v>EST</v>
      </c>
      <c r="G120" s="212" t="str">
        <f>VLOOKUP(C120,Startlist!B:H,7,FALSE)</f>
        <v>BMW Compact</v>
      </c>
      <c r="H120" s="212" t="str">
        <f>IF(VLOOKUP(C120,Startlist!B:H,6,FALSE)="","",VLOOKUP(C120,Startlist!B:H,6,FALSE))</f>
        <v>Käru Tehnikaklubi</v>
      </c>
      <c r="I120" s="253" t="str">
        <f>IF(VLOOKUP(C120,Results!B:R,16,FALSE)="","Retired",VLOOKUP(C120,Results!B:R,16,FALSE))</f>
        <v>Retired</v>
      </c>
    </row>
    <row r="121" spans="1:9" ht="14.25">
      <c r="A121" s="209"/>
      <c r="B121" s="232"/>
      <c r="C121" s="210">
        <v>66</v>
      </c>
      <c r="D121" s="211" t="str">
        <f>VLOOKUP(C121,'Champ Classes'!A:B,2,FALSE)</f>
        <v>2WD-ST</v>
      </c>
      <c r="E121" s="212" t="str">
        <f>CONCATENATE(VLOOKUP(C121,Startlist!B:H,3,FALSE)," / ",VLOOKUP(C121,Startlist!B:H,4,FALSE))</f>
        <v>Meelis Hõim / Maigro Rehberg</v>
      </c>
      <c r="F121" s="213" t="str">
        <f>VLOOKUP(C121,Startlist!B:F,5,FALSE)</f>
        <v>EST</v>
      </c>
      <c r="G121" s="212" t="str">
        <f>VLOOKUP(C121,Startlist!B:H,7,FALSE)</f>
        <v>BMW 325I</v>
      </c>
      <c r="H121" s="212">
        <f>IF(VLOOKUP(C121,Startlist!B:H,6,FALSE)="","",VLOOKUP(C121,Startlist!B:H,6,FALSE))</f>
      </c>
      <c r="I121" s="253" t="str">
        <f>IF(VLOOKUP(C121,Results!B:R,16,FALSE)="","Retired",VLOOKUP(C121,Results!B:R,16,FALSE))</f>
        <v>Retired</v>
      </c>
    </row>
    <row r="122" spans="1:9" ht="14.25">
      <c r="A122" s="209"/>
      <c r="B122" s="232"/>
      <c r="C122" s="210">
        <v>68</v>
      </c>
      <c r="D122" s="211" t="str">
        <f>VLOOKUP(C122,'Champ Classes'!A:B,2,FALSE)</f>
        <v>2WD-ST</v>
      </c>
      <c r="E122" s="212" t="str">
        <f>CONCATENATE(VLOOKUP(C122,Startlist!B:H,3,FALSE)," / ",VLOOKUP(C122,Startlist!B:H,4,FALSE))</f>
        <v>Hendrik Väli / Reti Ojasalu</v>
      </c>
      <c r="F122" s="213" t="str">
        <f>VLOOKUP(C122,Startlist!B:F,5,FALSE)</f>
        <v>EST</v>
      </c>
      <c r="G122" s="212" t="str">
        <f>VLOOKUP(C122,Startlist!B:H,7,FALSE)</f>
        <v>BMW 316</v>
      </c>
      <c r="H122" s="212" t="str">
        <f>IF(VLOOKUP(C122,Startlist!B:H,6,FALSE)="","",VLOOKUP(C122,Startlist!B:H,6,FALSE))</f>
        <v>Käru Tehnikaklubi</v>
      </c>
      <c r="I122" s="253" t="str">
        <f>IF(VLOOKUP(C122,Results!B:R,16,FALSE)="","Retired",VLOOKUP(C122,Results!B:R,16,FALSE))</f>
        <v>Retired</v>
      </c>
    </row>
    <row r="123" spans="1:9" ht="14.25">
      <c r="A123" s="209"/>
      <c r="B123" s="232"/>
      <c r="C123" s="210">
        <v>71</v>
      </c>
      <c r="D123" s="211" t="str">
        <f>VLOOKUP(C123,'Champ Classes'!A:B,2,FALSE)</f>
        <v>2WD-VT</v>
      </c>
      <c r="E123" s="212" t="str">
        <f>CONCATENATE(VLOOKUP(C123,Startlist!B:H,3,FALSE)," / ",VLOOKUP(C123,Startlist!B:H,4,FALSE))</f>
        <v>Reimo Meitsar / Sander Rohelpuu</v>
      </c>
      <c r="F123" s="213" t="str">
        <f>VLOOKUP(C123,Startlist!B:F,5,FALSE)</f>
        <v>EST</v>
      </c>
      <c r="G123" s="212" t="str">
        <f>VLOOKUP(C123,Startlist!B:H,7,FALSE)</f>
        <v>BMW 318IS</v>
      </c>
      <c r="H123" s="212" t="str">
        <f>IF(VLOOKUP(C123,Startlist!B:H,6,FALSE)="","",VLOOKUP(C123,Startlist!B:H,6,FALSE))</f>
        <v>Reimo Meitsar</v>
      </c>
      <c r="I123" s="253" t="str">
        <f>IF(VLOOKUP(C123,Results!B:R,16,FALSE)="","Retired",VLOOKUP(C123,Results!B:R,16,FALSE))</f>
        <v>Retired</v>
      </c>
    </row>
    <row r="124" spans="1:9" ht="14.25">
      <c r="A124" s="209"/>
      <c r="B124" s="232"/>
      <c r="C124" s="210">
        <v>74</v>
      </c>
      <c r="D124" s="211" t="str">
        <f>VLOOKUP(C124,'Champ Classes'!A:B,2,FALSE)</f>
        <v>2WD-ST</v>
      </c>
      <c r="E124" s="212" t="str">
        <f>CONCATENATE(VLOOKUP(C124,Startlist!B:H,3,FALSE)," / ",VLOOKUP(C124,Startlist!B:H,4,FALSE))</f>
        <v>Kristen Volkov / Erki Eksin</v>
      </c>
      <c r="F124" s="213" t="str">
        <f>VLOOKUP(C124,Startlist!B:F,5,FALSE)</f>
        <v>EST</v>
      </c>
      <c r="G124" s="212" t="str">
        <f>VLOOKUP(C124,Startlist!B:H,7,FALSE)</f>
        <v>BMW 323</v>
      </c>
      <c r="H124" s="212" t="str">
        <f>IF(VLOOKUP(C124,Startlist!B:H,6,FALSE)="","",VLOOKUP(C124,Startlist!B:H,6,FALSE))</f>
        <v>Kristen Volkov</v>
      </c>
      <c r="I124" s="253" t="str">
        <f>IF(VLOOKUP(C124,Results!B:R,16,FALSE)="","Retired",VLOOKUP(C124,Results!B:R,16,FALSE))</f>
        <v>Retired</v>
      </c>
    </row>
    <row r="125" spans="1:9" ht="14.25">
      <c r="A125" s="209"/>
      <c r="B125" s="232"/>
      <c r="C125" s="210">
        <v>90</v>
      </c>
      <c r="D125" s="211" t="str">
        <f>VLOOKUP(C125,'Champ Classes'!A:B,2,FALSE)</f>
        <v>2WD-ST</v>
      </c>
      <c r="E125" s="212" t="str">
        <f>CONCATENATE(VLOOKUP(C125,Startlist!B:H,3,FALSE)," / ",VLOOKUP(C125,Startlist!B:H,4,FALSE))</f>
        <v>Henri Ääremaa / Erkki Ääremaa</v>
      </c>
      <c r="F125" s="213" t="str">
        <f>VLOOKUP(C125,Startlist!B:F,5,FALSE)</f>
        <v>EST</v>
      </c>
      <c r="G125" s="212" t="str">
        <f>VLOOKUP(C125,Startlist!B:H,7,FALSE)</f>
        <v>BMW 328</v>
      </c>
      <c r="H125" s="212" t="str">
        <f>IF(VLOOKUP(C125,Startlist!B:H,6,FALSE)="","",VLOOKUP(C125,Startlist!B:H,6,FALSE))</f>
        <v>Erkki Ääremaa</v>
      </c>
      <c r="I125" s="253" t="str">
        <f>IF(VLOOKUP(C125,Results!B:R,16,FALSE)="","Retired",VLOOKUP(C125,Results!B:R,16,FALSE))</f>
        <v>Retired</v>
      </c>
    </row>
    <row r="126" spans="1:9" ht="14.25">
      <c r="A126" s="209"/>
      <c r="B126" s="232"/>
      <c r="C126" s="210">
        <v>93</v>
      </c>
      <c r="D126" s="211" t="str">
        <f>VLOOKUP(C126,'Champ Classes'!A:B,2,FALSE)</f>
        <v>2WD-ST</v>
      </c>
      <c r="E126" s="212" t="str">
        <f>CONCATENATE(VLOOKUP(C126,Startlist!B:H,3,FALSE)," / ",VLOOKUP(C126,Startlist!B:H,4,FALSE))</f>
        <v>Kristo Vahter / Kaido Rao</v>
      </c>
      <c r="F126" s="213" t="str">
        <f>VLOOKUP(C126,Startlist!B:F,5,FALSE)</f>
        <v>EST</v>
      </c>
      <c r="G126" s="212" t="str">
        <f>VLOOKUP(C126,Startlist!B:H,7,FALSE)</f>
        <v>BMW 328</v>
      </c>
      <c r="H126" s="212" t="str">
        <f>IF(VLOOKUP(C126,Startlist!B:H,6,FALSE)="","",VLOOKUP(C126,Startlist!B:H,6,FALSE))</f>
        <v>VV Motorsport</v>
      </c>
      <c r="I126" s="253" t="str">
        <f>IF(VLOOKUP(C126,Results!B:R,16,FALSE)="","Retired",VLOOKUP(C126,Results!B:R,16,FALSE))</f>
        <v>Retired</v>
      </c>
    </row>
    <row r="127" spans="1:9" ht="14.25">
      <c r="A127" s="209"/>
      <c r="B127" s="232"/>
      <c r="C127" s="210">
        <v>95</v>
      </c>
      <c r="D127" s="211" t="str">
        <f>VLOOKUP(C127,'Champ Classes'!A:B,2,FALSE)</f>
        <v>2WD-ST</v>
      </c>
      <c r="E127" s="212" t="str">
        <f>CONCATENATE(VLOOKUP(C127,Startlist!B:H,3,FALSE)," / ",VLOOKUP(C127,Startlist!B:H,4,FALSE))</f>
        <v>Silver Suviste / Priit Piir</v>
      </c>
      <c r="F127" s="213" t="str">
        <f>VLOOKUP(C127,Startlist!B:F,5,FALSE)</f>
        <v>EST</v>
      </c>
      <c r="G127" s="212" t="str">
        <f>VLOOKUP(C127,Startlist!B:H,7,FALSE)</f>
        <v>BMW 320I</v>
      </c>
      <c r="H127" s="212" t="str">
        <f>IF(VLOOKUP(C127,Startlist!B:H,6,FALSE)="","",VLOOKUP(C127,Startlist!B:H,6,FALSE))</f>
        <v>Juuru Tehnikaklubi</v>
      </c>
      <c r="I127" s="253" t="str">
        <f>IF(VLOOKUP(C127,Results!B:R,16,FALSE)="","Retired",VLOOKUP(C127,Results!B:R,16,FALSE))</f>
        <v>Retired</v>
      </c>
    </row>
    <row r="128" spans="1:9" ht="14.25">
      <c r="A128" s="209"/>
      <c r="B128" s="232"/>
      <c r="C128" s="210">
        <v>100</v>
      </c>
      <c r="D128" s="211" t="str">
        <f>VLOOKUP(C128,'Champ Classes'!A:B,2,FALSE)</f>
        <v>Naised</v>
      </c>
      <c r="E128" s="212" t="str">
        <f>CONCATENATE(VLOOKUP(C128,Startlist!B:H,3,FALSE)," / ",VLOOKUP(C128,Startlist!B:H,4,FALSE))</f>
        <v>Kärolis Kungla / Kristjan Tahvinov</v>
      </c>
      <c r="F128" s="213" t="str">
        <f>VLOOKUP(C128,Startlist!B:F,5,FALSE)</f>
        <v>EST</v>
      </c>
      <c r="G128" s="212" t="str">
        <f>VLOOKUP(C128,Startlist!B:H,7,FALSE)</f>
        <v>Honda Civic Type-R</v>
      </c>
      <c r="H128" s="212" t="str">
        <f>IF(VLOOKUP(C128,Startlist!B:H,6,FALSE)="","",VLOOKUP(C128,Startlist!B:H,6,FALSE))</f>
        <v>Kärolis Kungla</v>
      </c>
      <c r="I128" s="253" t="str">
        <f>IF(VLOOKUP(C128,Results!B:R,16,FALSE)="","Retired",VLOOKUP(C128,Results!B:R,16,FALSE))</f>
        <v>Retired</v>
      </c>
    </row>
    <row r="129" spans="1:9" ht="14.25">
      <c r="A129" s="209"/>
      <c r="B129" s="232"/>
      <c r="C129" s="210">
        <v>102</v>
      </c>
      <c r="D129" s="211" t="str">
        <f>VLOOKUP(C129,'Champ Classes'!A:B,2,FALSE)</f>
        <v>2WD-ST</v>
      </c>
      <c r="E129" s="212" t="str">
        <f>CONCATENATE(VLOOKUP(C129,Startlist!B:H,3,FALSE)," / ",VLOOKUP(C129,Startlist!B:H,4,FALSE))</f>
        <v>Kristjan Puusepp / Kris Schüts</v>
      </c>
      <c r="F129" s="213" t="str">
        <f>VLOOKUP(C129,Startlist!B:F,5,FALSE)</f>
        <v>EST</v>
      </c>
      <c r="G129" s="212" t="str">
        <f>VLOOKUP(C129,Startlist!B:H,7,FALSE)</f>
        <v>BMW Compact</v>
      </c>
      <c r="H129" s="212" t="str">
        <f>IF(VLOOKUP(C129,Startlist!B:H,6,FALSE)="","",VLOOKUP(C129,Startlist!B:H,6,FALSE))</f>
        <v>WKND Racing</v>
      </c>
      <c r="I129" s="253" t="str">
        <f>IF(VLOOKUP(C129,Results!B:R,16,FALSE)="","Retired",VLOOKUP(C129,Results!B:R,16,FALSE))</f>
        <v>Retired</v>
      </c>
    </row>
    <row r="130" spans="1:9" ht="14.25">
      <c r="A130" s="209"/>
      <c r="B130" s="232"/>
      <c r="C130" s="210">
        <v>105</v>
      </c>
      <c r="D130" s="211" t="str">
        <f>VLOOKUP(C130,'Champ Classes'!A:B,2,FALSE)</f>
        <v>2WD-VT</v>
      </c>
      <c r="E130" s="212" t="str">
        <f>CONCATENATE(VLOOKUP(C130,Startlist!B:H,3,FALSE)," / ",VLOOKUP(C130,Startlist!B:H,4,FALSE))</f>
        <v>Sten Mürkhain / Ander Mürkhain</v>
      </c>
      <c r="F130" s="213" t="str">
        <f>VLOOKUP(C130,Startlist!B:F,5,FALSE)</f>
        <v>EST</v>
      </c>
      <c r="G130" s="212" t="str">
        <f>VLOOKUP(C130,Startlist!B:H,7,FALSE)</f>
        <v>BMW 316I</v>
      </c>
      <c r="H130" s="212" t="str">
        <f>IF(VLOOKUP(C130,Startlist!B:H,6,FALSE)="","",VLOOKUP(C130,Startlist!B:H,6,FALSE))</f>
        <v>Käru Tehnikaklubi</v>
      </c>
      <c r="I130" s="253" t="str">
        <f>IF(VLOOKUP(C130,Results!B:R,16,FALSE)="","Retired",VLOOKUP(C130,Results!B:R,16,FALSE))</f>
        <v>Retired</v>
      </c>
    </row>
    <row r="131" spans="1:9" ht="14.25">
      <c r="A131" s="209"/>
      <c r="B131" s="232"/>
      <c r="C131" s="210">
        <v>107</v>
      </c>
      <c r="D131" s="211" t="str">
        <f>VLOOKUP(C131,'Champ Classes'!A:B,2,FALSE)</f>
        <v>4WD</v>
      </c>
      <c r="E131" s="212" t="str">
        <f>CONCATENATE(VLOOKUP(C131,Startlist!B:H,3,FALSE)," / ",VLOOKUP(C131,Startlist!B:H,4,FALSE))</f>
        <v>Siim Juss / Gerdi Guljajev</v>
      </c>
      <c r="F131" s="213" t="str">
        <f>VLOOKUP(C131,Startlist!B:F,5,FALSE)</f>
        <v>EST</v>
      </c>
      <c r="G131" s="212" t="str">
        <f>VLOOKUP(C131,Startlist!B:H,7,FALSE)</f>
        <v>BMW 316TI</v>
      </c>
      <c r="H131" s="212" t="str">
        <f>IF(VLOOKUP(C131,Startlist!B:H,6,FALSE)="","",VLOOKUP(C131,Startlist!B:H,6,FALSE))</f>
        <v>Siim Juss</v>
      </c>
      <c r="I131" s="253" t="str">
        <f>IF(VLOOKUP(C131,Results!B:R,16,FALSE)="","Retired",VLOOKUP(C131,Results!B:R,16,FALSE))</f>
        <v>Retired</v>
      </c>
    </row>
    <row r="132" spans="1:9" ht="14.25">
      <c r="A132" s="209"/>
      <c r="B132" s="232"/>
      <c r="C132" s="210">
        <v>114</v>
      </c>
      <c r="D132" s="211" t="str">
        <f>VLOOKUP(C132,'Champ Classes'!A:B,2,FALSE)</f>
        <v>2WD-SE</v>
      </c>
      <c r="E132" s="212" t="str">
        <f>CONCATENATE(VLOOKUP(C132,Startlist!B:H,3,FALSE)," / ",VLOOKUP(C132,Startlist!B:H,4,FALSE))</f>
        <v>Valdur Komp / Revo Taar</v>
      </c>
      <c r="F132" s="213" t="str">
        <f>VLOOKUP(C132,Startlist!B:F,5,FALSE)</f>
        <v>EST</v>
      </c>
      <c r="G132" s="212" t="str">
        <f>VLOOKUP(C132,Startlist!B:H,7,FALSE)</f>
        <v>Peugeot 206</v>
      </c>
      <c r="H132" s="212" t="str">
        <f>IF(VLOOKUP(C132,Startlist!B:H,6,FALSE)="","",VLOOKUP(C132,Startlist!B:H,6,FALSE))</f>
        <v>Valdur Komp</v>
      </c>
      <c r="I132" s="253" t="str">
        <f>IF(VLOOKUP(C132,Results!B:R,16,FALSE)="","Retired",VLOOKUP(C132,Results!B:R,16,FALSE))</f>
        <v>Retired</v>
      </c>
    </row>
    <row r="133" spans="1:9" ht="14.25">
      <c r="A133" s="209"/>
      <c r="B133" s="232"/>
      <c r="C133" s="210">
        <v>115</v>
      </c>
      <c r="D133" s="211" t="str">
        <f>VLOOKUP(C133,'Champ Classes'!A:B,2,FALSE)</f>
        <v>2WD-SE</v>
      </c>
      <c r="E133" s="212" t="str">
        <f>CONCATENATE(VLOOKUP(C133,Startlist!B:H,3,FALSE)," / ",VLOOKUP(C133,Startlist!B:H,4,FALSE))</f>
        <v>Jarmo Kurba / Kaarel Mikk</v>
      </c>
      <c r="F133" s="213" t="str">
        <f>VLOOKUP(C133,Startlist!B:F,5,FALSE)</f>
        <v>EST</v>
      </c>
      <c r="G133" s="212" t="str">
        <f>VLOOKUP(C133,Startlist!B:H,7,FALSE)</f>
        <v>Seat Ibiza</v>
      </c>
      <c r="H133" s="212" t="str">
        <f>IF(VLOOKUP(C133,Startlist!B:H,6,FALSE)="","",VLOOKUP(C133,Startlist!B:H,6,FALSE))</f>
        <v>HRK</v>
      </c>
      <c r="I133" s="253" t="str">
        <f>IF(VLOOKUP(C133,Results!B:R,16,FALSE)="","Retired",VLOOKUP(C133,Results!B:R,16,FALSE))</f>
        <v>Retired</v>
      </c>
    </row>
    <row r="134" spans="1:9" ht="14.25">
      <c r="A134" s="209"/>
      <c r="B134" s="232"/>
      <c r="C134" s="210">
        <v>133</v>
      </c>
      <c r="D134" s="211" t="str">
        <f>VLOOKUP(C134,'Champ Classes'!A:B,2,FALSE)</f>
        <v>2WD-VE</v>
      </c>
      <c r="E134" s="212" t="str">
        <f>CONCATENATE(VLOOKUP(C134,Startlist!B:H,3,FALSE)," / ",VLOOKUP(C134,Startlist!B:H,4,FALSE))</f>
        <v>Urmas Mets / Kairi Abiline</v>
      </c>
      <c r="F134" s="213" t="str">
        <f>VLOOKUP(C134,Startlist!B:F,5,FALSE)</f>
        <v>EST</v>
      </c>
      <c r="G134" s="212" t="str">
        <f>VLOOKUP(C134,Startlist!B:H,7,FALSE)</f>
        <v>Honda Civic</v>
      </c>
      <c r="H134" s="212">
        <f>IF(VLOOKUP(C134,Startlist!B:H,6,FALSE)="","",VLOOKUP(C134,Startlist!B:H,6,FALSE))</f>
      </c>
      <c r="I134" s="253" t="str">
        <f>IF(VLOOKUP(C134,Results!B:R,16,FALSE)="","Retired",VLOOKUP(C134,Results!B:R,16,FALSE))</f>
        <v>Retired</v>
      </c>
    </row>
  </sheetData>
  <sheetProtection/>
  <autoFilter ref="C7:I134"/>
  <mergeCells count="3">
    <mergeCell ref="A2:I2"/>
    <mergeCell ref="A3:I3"/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2" width="5.28125" style="14" customWidth="1"/>
    <col min="3" max="3" width="6.00390625" style="216" customWidth="1"/>
    <col min="4" max="4" width="9.421875" style="2" customWidth="1"/>
    <col min="5" max="5" width="33.8515625" style="0" bestFit="1" customWidth="1"/>
    <col min="6" max="6" width="13.28125" style="0" customWidth="1"/>
    <col min="7" max="7" width="21.140625" style="0" customWidth="1"/>
    <col min="8" max="8" width="24.8515625" style="0" bestFit="1" customWidth="1"/>
    <col min="9" max="9" width="9.140625" style="217" customWidth="1"/>
    <col min="10" max="10" width="9.140625" style="2" customWidth="1"/>
  </cols>
  <sheetData>
    <row r="1" spans="1:9" ht="9" customHeight="1">
      <c r="A1" s="50"/>
      <c r="B1" s="50"/>
      <c r="C1" s="195"/>
      <c r="D1" s="53"/>
      <c r="E1" s="32"/>
      <c r="F1" s="45"/>
      <c r="G1" s="32"/>
      <c r="H1" s="32"/>
      <c r="I1" s="196"/>
    </row>
    <row r="2" spans="1:9" ht="15" customHeight="1">
      <c r="A2" s="267" t="str">
        <f>Startlist!$F2</f>
        <v>Koeru Talv 2024</v>
      </c>
      <c r="B2" s="267"/>
      <c r="C2" s="276"/>
      <c r="D2" s="276"/>
      <c r="E2" s="276"/>
      <c r="F2" s="276"/>
      <c r="G2" s="276"/>
      <c r="H2" s="276"/>
      <c r="I2" s="276"/>
    </row>
    <row r="3" spans="1:9" ht="15">
      <c r="A3" s="267" t="str">
        <f>Startlist!$F3</f>
        <v>17.veebruar 2024</v>
      </c>
      <c r="B3" s="267"/>
      <c r="C3" s="276"/>
      <c r="D3" s="276"/>
      <c r="E3" s="276"/>
      <c r="F3" s="276"/>
      <c r="G3" s="276"/>
      <c r="H3" s="276"/>
      <c r="I3" s="276"/>
    </row>
    <row r="4" spans="1:9" ht="15">
      <c r="A4" s="267" t="str">
        <f>Startlist!$F4</f>
        <v>Järvamaa</v>
      </c>
      <c r="B4" s="267"/>
      <c r="C4" s="276"/>
      <c r="D4" s="276"/>
      <c r="E4" s="276"/>
      <c r="F4" s="276"/>
      <c r="G4" s="276"/>
      <c r="H4" s="276"/>
      <c r="I4" s="276"/>
    </row>
    <row r="5" spans="1:9" ht="15" customHeight="1">
      <c r="A5" s="50"/>
      <c r="B5" s="50"/>
      <c r="C5" s="195"/>
      <c r="D5" s="53"/>
      <c r="E5" s="32"/>
      <c r="F5" s="32"/>
      <c r="G5" s="32"/>
      <c r="H5" s="32"/>
      <c r="I5" s="197"/>
    </row>
    <row r="6" spans="1:10" ht="15.75" customHeight="1">
      <c r="A6" s="198"/>
      <c r="B6" s="198"/>
      <c r="C6" s="199" t="s">
        <v>1521</v>
      </c>
      <c r="D6" s="200"/>
      <c r="E6" s="198"/>
      <c r="F6" s="198"/>
      <c r="G6" s="198"/>
      <c r="H6" s="198"/>
      <c r="I6" s="201"/>
      <c r="J6" s="202"/>
    </row>
    <row r="7" spans="1:10" ht="13.5">
      <c r="A7" s="233" t="s">
        <v>1995</v>
      </c>
      <c r="B7" s="234" t="s">
        <v>1996</v>
      </c>
      <c r="C7" s="203" t="s">
        <v>1712</v>
      </c>
      <c r="D7" s="204"/>
      <c r="E7" s="205" t="s">
        <v>1745</v>
      </c>
      <c r="F7" s="204"/>
      <c r="G7" s="206" t="s">
        <v>1675</v>
      </c>
      <c r="H7" s="207" t="s">
        <v>1674</v>
      </c>
      <c r="I7" s="208" t="s">
        <v>1746</v>
      </c>
      <c r="J7" s="202"/>
    </row>
    <row r="8" spans="1:10" ht="15" customHeight="1">
      <c r="A8" s="209">
        <v>1</v>
      </c>
      <c r="B8" s="232">
        <f>COUNTIF($D$1:D7,D8)+1</f>
        <v>1</v>
      </c>
      <c r="C8" s="210">
        <v>32</v>
      </c>
      <c r="D8" s="211" t="str">
        <f>VLOOKUP(C8,'Champ Classes'!A:B,2,FALSE)</f>
        <v>4WD</v>
      </c>
      <c r="E8" s="212" t="str">
        <f>CONCATENATE(VLOOKUP(C8,Startlist!B:H,3,FALSE)," / ",VLOOKUP(C8,Startlist!B:H,4,FALSE))</f>
        <v>Martin Vaga / Kristian Teern</v>
      </c>
      <c r="F8" s="213" t="str">
        <f>VLOOKUP(C8,Startlist!B:F,5,FALSE)</f>
        <v>EST</v>
      </c>
      <c r="G8" s="212" t="str">
        <f>VLOOKUP(C8,Startlist!B:H,7,FALSE)</f>
        <v>Mitsubishi Lancer Evo</v>
      </c>
      <c r="H8" s="212" t="str">
        <f>IF(VLOOKUP(C8,Startlist!B:H,6,FALSE)="","",VLOOKUP(C8,Startlist!B:H,6,FALSE))</f>
        <v>Thule Motorsport</v>
      </c>
      <c r="I8" s="214" t="str">
        <f>IF(VLOOKUP(C8,Results!B:R,14,FALSE)=""," ",VLOOKUP(C8,Results!B:R,14,FALSE))</f>
        <v> 4.09,7</v>
      </c>
      <c r="J8" s="215"/>
    </row>
    <row r="9" spans="1:10" ht="15" customHeight="1">
      <c r="A9" s="209">
        <f>A8+1</f>
        <v>2</v>
      </c>
      <c r="B9" s="232">
        <f>COUNTIF($D$1:D8,D9)+1</f>
        <v>2</v>
      </c>
      <c r="C9" s="210">
        <v>36</v>
      </c>
      <c r="D9" s="211" t="str">
        <f>VLOOKUP(C9,'Champ Classes'!A:B,2,FALSE)</f>
        <v>4WD</v>
      </c>
      <c r="E9" s="212" t="str">
        <f>CONCATENATE(VLOOKUP(C9,Startlist!B:H,3,FALSE)," / ",VLOOKUP(C9,Startlist!B:H,4,FALSE))</f>
        <v>Mirek Matikainen / Keith Vähi</v>
      </c>
      <c r="F9" s="213" t="str">
        <f>VLOOKUP(C9,Startlist!B:F,5,FALSE)</f>
        <v>EST</v>
      </c>
      <c r="G9" s="212" t="str">
        <f>VLOOKUP(C9,Startlist!B:H,7,FALSE)</f>
        <v>Subaru Impreza WRX STI</v>
      </c>
      <c r="H9" s="212" t="str">
        <f>IF(VLOOKUP(C9,Startlist!B:H,6,FALSE)="","",VLOOKUP(C9,Startlist!B:H,6,FALSE))</f>
        <v>Mikkor Saekoda OÜ</v>
      </c>
      <c r="I9" s="214" t="str">
        <f>IF(VLOOKUP(C9,Results!B:R,14,FALSE)=""," ",VLOOKUP(C9,Results!B:R,14,FALSE))</f>
        <v> 4.11,1</v>
      </c>
      <c r="J9" s="215"/>
    </row>
    <row r="10" spans="1:10" ht="15" customHeight="1">
      <c r="A10" s="209">
        <f aca="true" t="shared" si="0" ref="A10:A73">A9+1</f>
        <v>3</v>
      </c>
      <c r="B10" s="232">
        <f>COUNTIF($D$1:D9,D10)+1</f>
        <v>3</v>
      </c>
      <c r="C10" s="210">
        <v>128</v>
      </c>
      <c r="D10" s="211" t="str">
        <f>VLOOKUP(C10,'Champ Classes'!A:B,2,FALSE)</f>
        <v>4WD</v>
      </c>
      <c r="E10" s="212" t="str">
        <f>CONCATENATE(VLOOKUP(C10,Startlist!B:H,3,FALSE)," / ",VLOOKUP(C10,Startlist!B:H,4,FALSE))</f>
        <v>Lembit Nõlvak / Nils-Hendrik Nõlvak</v>
      </c>
      <c r="F10" s="213" t="str">
        <f>VLOOKUP(C10,Startlist!B:F,5,FALSE)</f>
        <v>EST</v>
      </c>
      <c r="G10" s="212" t="str">
        <f>VLOOKUP(C10,Startlist!B:H,7,FALSE)</f>
        <v>Audi S1</v>
      </c>
      <c r="H10" s="212" t="str">
        <f>IF(VLOOKUP(C10,Startlist!B:H,6,FALSE)="","",VLOOKUP(C10,Startlist!B:H,6,FALSE))</f>
        <v>BTR Racing</v>
      </c>
      <c r="I10" s="214" t="str">
        <f>IF(VLOOKUP(C10,Results!B:R,14,FALSE)=""," ",VLOOKUP(C10,Results!B:R,14,FALSE))</f>
        <v> 4.13,0</v>
      </c>
      <c r="J10" s="215"/>
    </row>
    <row r="11" spans="1:10" ht="15" customHeight="1">
      <c r="A11" s="209">
        <f t="shared" si="0"/>
        <v>4</v>
      </c>
      <c r="B11" s="232">
        <f>COUNTIF($D$1:D10,D11)+1</f>
        <v>4</v>
      </c>
      <c r="C11" s="210">
        <v>43</v>
      </c>
      <c r="D11" s="211" t="str">
        <f>VLOOKUP(C11,'Champ Classes'!A:B,2,FALSE)</f>
        <v>4WD</v>
      </c>
      <c r="E11" s="212" t="str">
        <f>CONCATENATE(VLOOKUP(C11,Startlist!B:H,3,FALSE)," / ",VLOOKUP(C11,Startlist!B:H,4,FALSE))</f>
        <v>Kermo Vahejõe / Marten Madison</v>
      </c>
      <c r="F11" s="213" t="str">
        <f>VLOOKUP(C11,Startlist!B:F,5,FALSE)</f>
        <v>EST</v>
      </c>
      <c r="G11" s="212" t="str">
        <f>VLOOKUP(C11,Startlist!B:H,7,FALSE)</f>
        <v>Mitsubishi Lancer Evo</v>
      </c>
      <c r="H11" s="212" t="str">
        <f>IF(VLOOKUP(C11,Startlist!B:H,6,FALSE)="","",VLOOKUP(C11,Startlist!B:H,6,FALSE))</f>
        <v>Kermo Vahejõe</v>
      </c>
      <c r="I11" s="214" t="str">
        <f>IF(VLOOKUP(C11,Results!B:R,14,FALSE)=""," ",VLOOKUP(C11,Results!B:R,14,FALSE))</f>
        <v> 4.13,4</v>
      </c>
      <c r="J11" s="215"/>
    </row>
    <row r="12" spans="1:10" ht="15" customHeight="1">
      <c r="A12" s="209">
        <f t="shared" si="0"/>
        <v>5</v>
      </c>
      <c r="B12" s="232">
        <f>COUNTIF($D$1:D11,D12)+1</f>
        <v>5</v>
      </c>
      <c r="C12" s="210">
        <v>44</v>
      </c>
      <c r="D12" s="211" t="str">
        <f>VLOOKUP(C12,'Champ Classes'!A:B,2,FALSE)</f>
        <v>4WD</v>
      </c>
      <c r="E12" s="212" t="str">
        <f>CONCATENATE(VLOOKUP(C12,Startlist!B:H,3,FALSE)," / ",VLOOKUP(C12,Startlist!B:H,4,FALSE))</f>
        <v>Martin Kutser / Kristjan Ojavee</v>
      </c>
      <c r="F12" s="213" t="str">
        <f>VLOOKUP(C12,Startlist!B:F,5,FALSE)</f>
        <v>EST</v>
      </c>
      <c r="G12" s="212" t="str">
        <f>VLOOKUP(C12,Startlist!B:H,7,FALSE)</f>
        <v>Subaru Impreza</v>
      </c>
      <c r="H12" s="212" t="str">
        <f>IF(VLOOKUP(C12,Startlist!B:H,6,FALSE)="","",VLOOKUP(C12,Startlist!B:H,6,FALSE))</f>
        <v>Tamult Bioenergy</v>
      </c>
      <c r="I12" s="214" t="str">
        <f>IF(VLOOKUP(C12,Results!B:R,14,FALSE)=""," ",VLOOKUP(C12,Results!B:R,14,FALSE))</f>
        <v> 4.13,7</v>
      </c>
      <c r="J12" s="215"/>
    </row>
    <row r="13" spans="1:10" ht="15" customHeight="1">
      <c r="A13" s="209">
        <f t="shared" si="0"/>
        <v>6</v>
      </c>
      <c r="B13" s="232">
        <f>COUNTIF($D$1:D12,D13)+1</f>
        <v>6</v>
      </c>
      <c r="C13" s="210">
        <v>51</v>
      </c>
      <c r="D13" s="211" t="str">
        <f>VLOOKUP(C13,'Champ Classes'!A:B,2,FALSE)</f>
        <v>4WD</v>
      </c>
      <c r="E13" s="212" t="str">
        <f>CONCATENATE(VLOOKUP(C13,Startlist!B:H,3,FALSE)," / ",VLOOKUP(C13,Startlist!B:H,4,FALSE))</f>
        <v>Kaido Kask / Karl Luhaäär</v>
      </c>
      <c r="F13" s="213" t="str">
        <f>VLOOKUP(C13,Startlist!B:F,5,FALSE)</f>
        <v>EST</v>
      </c>
      <c r="G13" s="212" t="str">
        <f>VLOOKUP(C13,Startlist!B:H,7,FALSE)</f>
        <v>Mitsubishi Lancer Evo 9</v>
      </c>
      <c r="H13" s="212" t="str">
        <f>IF(VLOOKUP(C13,Startlist!B:H,6,FALSE)="","",VLOOKUP(C13,Startlist!B:H,6,FALSE))</f>
        <v>A1M Motorsport</v>
      </c>
      <c r="I13" s="214" t="str">
        <f>IF(VLOOKUP(C13,Results!B:R,14,FALSE)=""," ",VLOOKUP(C13,Results!B:R,14,FALSE))</f>
        <v> 4.14,0</v>
      </c>
      <c r="J13" s="215"/>
    </row>
    <row r="14" spans="1:10" ht="15" customHeight="1">
      <c r="A14" s="209">
        <f t="shared" si="0"/>
        <v>7</v>
      </c>
      <c r="B14" s="232">
        <f>COUNTIF($D$1:D13,D14)+1</f>
        <v>7</v>
      </c>
      <c r="C14" s="210">
        <v>50</v>
      </c>
      <c r="D14" s="211" t="str">
        <f>VLOOKUP(C14,'Champ Classes'!A:B,2,FALSE)</f>
        <v>4WD</v>
      </c>
      <c r="E14" s="212" t="str">
        <f>CONCATENATE(VLOOKUP(C14,Startlist!B:H,3,FALSE)," / ",VLOOKUP(C14,Startlist!B:H,4,FALSE))</f>
        <v>Kaarel Sangernebo / Hendrik Kers</v>
      </c>
      <c r="F14" s="213" t="str">
        <f>VLOOKUP(C14,Startlist!B:F,5,FALSE)</f>
        <v>EST</v>
      </c>
      <c r="G14" s="212" t="str">
        <f>VLOOKUP(C14,Startlist!B:H,7,FALSE)</f>
        <v>Mitsubishi Lancer Evo X</v>
      </c>
      <c r="H14" s="212" t="str">
        <f>IF(VLOOKUP(C14,Startlist!B:H,6,FALSE)="","",VLOOKUP(C14,Startlist!B:H,6,FALSE))</f>
        <v>Asat OÜ</v>
      </c>
      <c r="I14" s="214" t="str">
        <f>IF(VLOOKUP(C14,Results!B:R,14,FALSE)=""," ",VLOOKUP(C14,Results!B:R,14,FALSE))</f>
        <v> 4.14,1</v>
      </c>
      <c r="J14" s="215"/>
    </row>
    <row r="15" spans="1:10" ht="15" customHeight="1">
      <c r="A15" s="209">
        <f t="shared" si="0"/>
        <v>8</v>
      </c>
      <c r="B15" s="232">
        <f>COUNTIF($D$1:D14,D15)+1</f>
        <v>8</v>
      </c>
      <c r="C15" s="210">
        <v>34</v>
      </c>
      <c r="D15" s="211" t="str">
        <f>VLOOKUP(C15,'Champ Classes'!A:B,2,FALSE)</f>
        <v>4WD</v>
      </c>
      <c r="E15" s="212" t="str">
        <f>CONCATENATE(VLOOKUP(C15,Startlist!B:H,3,FALSE)," / ",VLOOKUP(C15,Startlist!B:H,4,FALSE))</f>
        <v>Robin Pruul / Rein Tikka</v>
      </c>
      <c r="F15" s="213" t="str">
        <f>VLOOKUP(C15,Startlist!B:F,5,FALSE)</f>
        <v>EST</v>
      </c>
      <c r="G15" s="212" t="str">
        <f>VLOOKUP(C15,Startlist!B:H,7,FALSE)</f>
        <v>Subaru Impreza</v>
      </c>
      <c r="H15" s="212" t="str">
        <f>IF(VLOOKUP(C15,Startlist!B:H,6,FALSE)="","",VLOOKUP(C15,Startlist!B:H,6,FALSE))</f>
        <v>HRK</v>
      </c>
      <c r="I15" s="214" t="str">
        <f>IF(VLOOKUP(C15,Results!B:R,14,FALSE)=""," ",VLOOKUP(C15,Results!B:R,14,FALSE))</f>
        <v> 4.14,2</v>
      </c>
      <c r="J15" s="215"/>
    </row>
    <row r="16" spans="1:10" ht="15" customHeight="1">
      <c r="A16" s="209">
        <f t="shared" si="0"/>
        <v>9</v>
      </c>
      <c r="B16" s="232">
        <f>COUNTIF($D$1:D15,D16)+1</f>
        <v>9</v>
      </c>
      <c r="C16" s="210">
        <v>129</v>
      </c>
      <c r="D16" s="211" t="str">
        <f>VLOOKUP(C16,'Champ Classes'!A:B,2,FALSE)</f>
        <v>4WD</v>
      </c>
      <c r="E16" s="212" t="str">
        <f>CONCATENATE(VLOOKUP(C16,Startlist!B:H,3,FALSE)," / ",VLOOKUP(C16,Startlist!B:H,4,FALSE))</f>
        <v>Kevin Kärp / Hendrik Kraav</v>
      </c>
      <c r="F16" s="213" t="str">
        <f>VLOOKUP(C16,Startlist!B:F,5,FALSE)</f>
        <v>EST</v>
      </c>
      <c r="G16" s="212" t="str">
        <f>VLOOKUP(C16,Startlist!B:H,7,FALSE)</f>
        <v>Subaru Impreza</v>
      </c>
      <c r="H16" s="212" t="str">
        <f>IF(VLOOKUP(C16,Startlist!B:H,6,FALSE)="","",VLOOKUP(C16,Startlist!B:H,6,FALSE))</f>
        <v>BTR Racing</v>
      </c>
      <c r="I16" s="214" t="str">
        <f>IF(VLOOKUP(C16,Results!B:R,14,FALSE)=""," ",VLOOKUP(C16,Results!B:R,14,FALSE))</f>
        <v> 4.14,5</v>
      </c>
      <c r="J16" s="215"/>
    </row>
    <row r="17" spans="1:10" ht="15" customHeight="1">
      <c r="A17" s="209">
        <f t="shared" si="0"/>
        <v>10</v>
      </c>
      <c r="B17" s="232">
        <f>COUNTIF($D$1:D16,D17)+1</f>
        <v>10</v>
      </c>
      <c r="C17" s="210">
        <v>35</v>
      </c>
      <c r="D17" s="211" t="str">
        <f>VLOOKUP(C17,'Champ Classes'!A:B,2,FALSE)</f>
        <v>4WD</v>
      </c>
      <c r="E17" s="212" t="str">
        <f>CONCATENATE(VLOOKUP(C17,Startlist!B:H,3,FALSE)," / ",VLOOKUP(C17,Startlist!B:H,4,FALSE))</f>
        <v>Kevin Kangur / Oti Maat</v>
      </c>
      <c r="F17" s="213" t="str">
        <f>VLOOKUP(C17,Startlist!B:F,5,FALSE)</f>
        <v>EST</v>
      </c>
      <c r="G17" s="212" t="str">
        <f>VLOOKUP(C17,Startlist!B:H,7,FALSE)</f>
        <v>Subaru Impreza WRX STI</v>
      </c>
      <c r="H17" s="212">
        <f>IF(VLOOKUP(C17,Startlist!B:H,6,FALSE)="","",VLOOKUP(C17,Startlist!B:H,6,FALSE))</f>
      </c>
      <c r="I17" s="214" t="str">
        <f>IF(VLOOKUP(C17,Results!B:R,14,FALSE)=""," ",VLOOKUP(C17,Results!B:R,14,FALSE))</f>
        <v> 4.20,2</v>
      </c>
      <c r="J17" s="215"/>
    </row>
    <row r="18" spans="1:10" ht="15" customHeight="1">
      <c r="A18" s="209">
        <f t="shared" si="0"/>
        <v>11</v>
      </c>
      <c r="B18" s="232">
        <f>COUNTIF($D$1:D17,D18)+1</f>
        <v>11</v>
      </c>
      <c r="C18" s="210">
        <v>39</v>
      </c>
      <c r="D18" s="211" t="str">
        <f>VLOOKUP(C18,'Champ Classes'!A:B,2,FALSE)</f>
        <v>4WD</v>
      </c>
      <c r="E18" s="212" t="str">
        <f>CONCATENATE(VLOOKUP(C18,Startlist!B:H,3,FALSE)," / ",VLOOKUP(C18,Startlist!B:H,4,FALSE))</f>
        <v>Merkko Haljasmets / Raimo Kook</v>
      </c>
      <c r="F18" s="213" t="str">
        <f>VLOOKUP(C18,Startlist!B:F,5,FALSE)</f>
        <v>EST</v>
      </c>
      <c r="G18" s="212" t="str">
        <f>VLOOKUP(C18,Startlist!B:H,7,FALSE)</f>
        <v>Mitsubishi Lancer Evo</v>
      </c>
      <c r="H18" s="212">
        <f>IF(VLOOKUP(C18,Startlist!B:H,6,FALSE)="","",VLOOKUP(C18,Startlist!B:H,6,FALSE))</f>
      </c>
      <c r="I18" s="214" t="str">
        <f>IF(VLOOKUP(C18,Results!B:R,14,FALSE)=""," ",VLOOKUP(C18,Results!B:R,14,FALSE))</f>
        <v> 4.20,3</v>
      </c>
      <c r="J18" s="215"/>
    </row>
    <row r="19" spans="1:10" ht="15" customHeight="1">
      <c r="A19" s="209">
        <f t="shared" si="0"/>
        <v>12</v>
      </c>
      <c r="B19" s="232">
        <f>COUNTIF($D$1:D18,D19)+1</f>
        <v>1</v>
      </c>
      <c r="C19" s="210">
        <v>46</v>
      </c>
      <c r="D19" s="211" t="str">
        <f>VLOOKUP(C19,'Champ Classes'!A:B,2,FALSE)</f>
        <v>2WD-SE</v>
      </c>
      <c r="E19" s="212" t="str">
        <f>CONCATENATE(VLOOKUP(C19,Startlist!B:H,3,FALSE)," / ",VLOOKUP(C19,Startlist!B:H,4,FALSE))</f>
        <v>Kristjan Radiko / Rainer Niinepuu</v>
      </c>
      <c r="F19" s="213" t="str">
        <f>VLOOKUP(C19,Startlist!B:F,5,FALSE)</f>
        <v>EST</v>
      </c>
      <c r="G19" s="212" t="str">
        <f>VLOOKUP(C19,Startlist!B:H,7,FALSE)</f>
        <v>Honda Civic Type-R</v>
      </c>
      <c r="H19" s="212" t="str">
        <f>IF(VLOOKUP(C19,Startlist!B:H,6,FALSE)="","",VLOOKUP(C19,Startlist!B:H,6,FALSE))</f>
        <v>Juuru Tehnikaklubi</v>
      </c>
      <c r="I19" s="214" t="str">
        <f>IF(VLOOKUP(C19,Results!B:R,14,FALSE)=""," ",VLOOKUP(C19,Results!B:R,14,FALSE))</f>
        <v> 4.22,4</v>
      </c>
      <c r="J19" s="215"/>
    </row>
    <row r="20" spans="1:10" ht="15" customHeight="1">
      <c r="A20" s="209">
        <f t="shared" si="0"/>
        <v>13</v>
      </c>
      <c r="B20" s="232">
        <f>COUNTIF($D$1:D19,D20)+1</f>
        <v>12</v>
      </c>
      <c r="C20" s="210">
        <v>127</v>
      </c>
      <c r="D20" s="211" t="str">
        <f>VLOOKUP(C20,'Champ Classes'!A:B,2,FALSE)</f>
        <v>4WD</v>
      </c>
      <c r="E20" s="212" t="str">
        <f>CONCATENATE(VLOOKUP(C20,Startlist!B:H,3,FALSE)," / ",VLOOKUP(C20,Startlist!B:H,4,FALSE))</f>
        <v>Jarmo Puu / Margo Peetsmann</v>
      </c>
      <c r="F20" s="213" t="str">
        <f>VLOOKUP(C20,Startlist!B:F,5,FALSE)</f>
        <v>EST</v>
      </c>
      <c r="G20" s="212" t="str">
        <f>VLOOKUP(C20,Startlist!B:H,7,FALSE)</f>
        <v>Subaru Impreza WRX</v>
      </c>
      <c r="H20" s="212" t="str">
        <f>IF(VLOOKUP(C20,Startlist!B:H,6,FALSE)="","",VLOOKUP(C20,Startlist!B:H,6,FALSE))</f>
        <v>Jarmo Puu</v>
      </c>
      <c r="I20" s="214" t="str">
        <f>IF(VLOOKUP(C20,Results!B:R,14,FALSE)=""," ",VLOOKUP(C20,Results!B:R,14,FALSE))</f>
        <v> 4.22,9</v>
      </c>
      <c r="J20" s="215"/>
    </row>
    <row r="21" spans="1:10" ht="15" customHeight="1">
      <c r="A21" s="209">
        <f t="shared" si="0"/>
        <v>14</v>
      </c>
      <c r="B21" s="232">
        <f>COUNTIF($D$1:D20,D21)+1</f>
        <v>1</v>
      </c>
      <c r="C21" s="210">
        <v>41</v>
      </c>
      <c r="D21" s="211" t="str">
        <f>VLOOKUP(C21,'Champ Classes'!A:B,2,FALSE)</f>
        <v>2WD-VE</v>
      </c>
      <c r="E21" s="212" t="str">
        <f>CONCATENATE(VLOOKUP(C21,Startlist!B:H,3,FALSE)," / ",VLOOKUP(C21,Startlist!B:H,4,FALSE))</f>
        <v>Elvis Leinberg / Estrit Aasma</v>
      </c>
      <c r="F21" s="213" t="str">
        <f>VLOOKUP(C21,Startlist!B:F,5,FALSE)</f>
        <v>EST</v>
      </c>
      <c r="G21" s="212" t="str">
        <f>VLOOKUP(C21,Startlist!B:H,7,FALSE)</f>
        <v>Honda Civic</v>
      </c>
      <c r="H21" s="212" t="str">
        <f>IF(VLOOKUP(C21,Startlist!B:H,6,FALSE)="","",VLOOKUP(C21,Startlist!B:H,6,FALSE))</f>
        <v>Juuru Tehnikaklubi</v>
      </c>
      <c r="I21" s="214" t="str">
        <f>IF(VLOOKUP(C21,Results!B:R,14,FALSE)=""," ",VLOOKUP(C21,Results!B:R,14,FALSE))</f>
        <v> 4.23,0</v>
      </c>
      <c r="J21" s="215"/>
    </row>
    <row r="22" spans="1:9" ht="14.25">
      <c r="A22" s="209">
        <f t="shared" si="0"/>
        <v>15</v>
      </c>
      <c r="B22" s="232">
        <f>COUNTIF($D$1:D21,D22)+1</f>
        <v>1</v>
      </c>
      <c r="C22" s="210">
        <v>3</v>
      </c>
      <c r="D22" s="211" t="str">
        <f>VLOOKUP(C22,'Champ Classes'!A:B,2,FALSE)</f>
        <v>J16</v>
      </c>
      <c r="E22" s="212" t="str">
        <f>CONCATENATE(VLOOKUP(C22,Startlist!B:H,3,FALSE)," / ",VLOOKUP(C22,Startlist!B:H,4,FALSE))</f>
        <v>Trevon Aava / Urmo Aava</v>
      </c>
      <c r="F22" s="213" t="str">
        <f>VLOOKUP(C22,Startlist!B:F,5,FALSE)</f>
        <v>EST</v>
      </c>
      <c r="G22" s="212" t="str">
        <f>VLOOKUP(C22,Startlist!B:H,7,FALSE)</f>
        <v>Renault Twingo</v>
      </c>
      <c r="H22" s="212" t="str">
        <f>IF(VLOOKUP(C22,Startlist!B:H,6,FALSE)="","",VLOOKUP(C22,Startlist!B:H,6,FALSE))</f>
        <v>Rally Estonia</v>
      </c>
      <c r="I22" s="214" t="str">
        <f>IF(VLOOKUP(C22,Results!B:R,14,FALSE)=""," ",VLOOKUP(C22,Results!B:R,14,FALSE))</f>
        <v> 4.23,2</v>
      </c>
    </row>
    <row r="23" spans="1:9" ht="14.25">
      <c r="A23" s="209">
        <f t="shared" si="0"/>
        <v>16</v>
      </c>
      <c r="B23" s="232">
        <f>COUNTIF($D$1:D22,D23)+1</f>
        <v>2</v>
      </c>
      <c r="C23" s="210">
        <v>61</v>
      </c>
      <c r="D23" s="211" t="str">
        <f>VLOOKUP(C23,'Champ Classes'!A:B,2,FALSE)</f>
        <v>2WD-VE</v>
      </c>
      <c r="E23" s="212" t="str">
        <f>CONCATENATE(VLOOKUP(C23,Startlist!B:H,3,FALSE)," / ",VLOOKUP(C23,Startlist!B:H,4,FALSE))</f>
        <v>Allan Leigri / Karel Kuimets</v>
      </c>
      <c r="F23" s="213" t="str">
        <f>VLOOKUP(C23,Startlist!B:F,5,FALSE)</f>
        <v>EST</v>
      </c>
      <c r="G23" s="212" t="str">
        <f>VLOOKUP(C23,Startlist!B:H,7,FALSE)</f>
        <v>Ford Puma</v>
      </c>
      <c r="H23" s="212" t="str">
        <f>IF(VLOOKUP(C23,Startlist!B:H,6,FALSE)="","",VLOOKUP(C23,Startlist!B:H,6,FALSE))</f>
        <v>HRK</v>
      </c>
      <c r="I23" s="214" t="str">
        <f>IF(VLOOKUP(C23,Results!B:R,14,FALSE)=""," ",VLOOKUP(C23,Results!B:R,14,FALSE))</f>
        <v> 4.23,8</v>
      </c>
    </row>
    <row r="24" spans="1:9" ht="14.25">
      <c r="A24" s="209">
        <f t="shared" si="0"/>
        <v>17</v>
      </c>
      <c r="B24" s="232">
        <f>COUNTIF($D$1:D23,D24)+1</f>
        <v>2</v>
      </c>
      <c r="C24" s="210">
        <v>116</v>
      </c>
      <c r="D24" s="211" t="str">
        <f>VLOOKUP(C24,'Champ Classes'!A:B,2,FALSE)</f>
        <v>2WD-SE</v>
      </c>
      <c r="E24" s="212" t="str">
        <f>CONCATENATE(VLOOKUP(C24,Startlist!B:H,3,FALSE)," / ",VLOOKUP(C24,Startlist!B:H,4,FALSE))</f>
        <v>Taisto Bluum / Villi Bluum</v>
      </c>
      <c r="F24" s="213" t="str">
        <f>VLOOKUP(C24,Startlist!B:F,5,FALSE)</f>
        <v>EST</v>
      </c>
      <c r="G24" s="212" t="str">
        <f>VLOOKUP(C24,Startlist!B:H,7,FALSE)</f>
        <v>Volkswagen Golf GTI</v>
      </c>
      <c r="H24" s="212" t="str">
        <f>IF(VLOOKUP(C24,Startlist!B:H,6,FALSE)="","",VLOOKUP(C24,Startlist!B:H,6,FALSE))</f>
        <v>Taisto Bluum</v>
      </c>
      <c r="I24" s="214" t="str">
        <f>IF(VLOOKUP(C24,Results!B:R,14,FALSE)=""," ",VLOOKUP(C24,Results!B:R,14,FALSE))</f>
        <v> 4.24,1</v>
      </c>
    </row>
    <row r="25" spans="1:9" ht="14.25">
      <c r="A25" s="209">
        <f t="shared" si="0"/>
        <v>18</v>
      </c>
      <c r="B25" s="232">
        <f>COUNTIF($D$1:D24,D25)+1</f>
        <v>13</v>
      </c>
      <c r="C25" s="210">
        <v>38</v>
      </c>
      <c r="D25" s="211" t="str">
        <f>VLOOKUP(C25,'Champ Classes'!A:B,2,FALSE)</f>
        <v>4WD</v>
      </c>
      <c r="E25" s="212" t="str">
        <f>CONCATENATE(VLOOKUP(C25,Startlist!B:H,3,FALSE)," / ",VLOOKUP(C25,Startlist!B:H,4,FALSE))</f>
        <v>Kristjan Hansson / Kalmer Kase</v>
      </c>
      <c r="F25" s="213" t="str">
        <f>VLOOKUP(C25,Startlist!B:F,5,FALSE)</f>
        <v>EST</v>
      </c>
      <c r="G25" s="212" t="str">
        <f>VLOOKUP(C25,Startlist!B:H,7,FALSE)</f>
        <v>Subaru Impreza WRX STI</v>
      </c>
      <c r="H25" s="212" t="str">
        <f>IF(VLOOKUP(C25,Startlist!B:H,6,FALSE)="","",VLOOKUP(C25,Startlist!B:H,6,FALSE))</f>
        <v>REHVIDPLUSS</v>
      </c>
      <c r="I25" s="214" t="str">
        <f>IF(VLOOKUP(C25,Results!B:R,14,FALSE)=""," ",VLOOKUP(C25,Results!B:R,14,FALSE))</f>
        <v> 4.24,4</v>
      </c>
    </row>
    <row r="26" spans="1:9" ht="14.25">
      <c r="A26" s="209">
        <f t="shared" si="0"/>
        <v>19</v>
      </c>
      <c r="B26" s="232">
        <f>COUNTIF($D$1:D25,D26)+1</f>
        <v>3</v>
      </c>
      <c r="C26" s="210">
        <v>87</v>
      </c>
      <c r="D26" s="211" t="str">
        <f>VLOOKUP(C26,'Champ Classes'!A:B,2,FALSE)</f>
        <v>2WD-VE</v>
      </c>
      <c r="E26" s="212" t="str">
        <f>CONCATENATE(VLOOKUP(C26,Startlist!B:H,3,FALSE)," / ",VLOOKUP(C26,Startlist!B:H,4,FALSE))</f>
        <v>Sander Mihkels / Ivo Aal</v>
      </c>
      <c r="F26" s="213" t="str">
        <f>VLOOKUP(C26,Startlist!B:F,5,FALSE)</f>
        <v>EST</v>
      </c>
      <c r="G26" s="212" t="str">
        <f>VLOOKUP(C26,Startlist!B:H,7,FALSE)</f>
        <v>Honda Civic</v>
      </c>
      <c r="H26" s="212" t="str">
        <f>IF(VLOOKUP(C26,Startlist!B:H,6,FALSE)="","",VLOOKUP(C26,Startlist!B:H,6,FALSE))</f>
        <v>Mihkels Racing Team</v>
      </c>
      <c r="I26" s="214" t="str">
        <f>IF(VLOOKUP(C26,Results!B:R,14,FALSE)=""," ",VLOOKUP(C26,Results!B:R,14,FALSE))</f>
        <v> 4.24,5</v>
      </c>
    </row>
    <row r="27" spans="1:9" ht="14.25">
      <c r="A27" s="209">
        <f t="shared" si="0"/>
        <v>20</v>
      </c>
      <c r="B27" s="232">
        <f>COUNTIF($D$1:D26,D27)+1</f>
        <v>1</v>
      </c>
      <c r="C27" s="210">
        <v>31</v>
      </c>
      <c r="D27" s="211" t="str">
        <f>VLOOKUP(C27,'Champ Classes'!A:B,2,FALSE)</f>
        <v>J18</v>
      </c>
      <c r="E27" s="212" t="str">
        <f>CONCATENATE(VLOOKUP(C27,Startlist!B:H,3,FALSE)," / ",VLOOKUP(C27,Startlist!B:H,4,FALSE))</f>
        <v>Kristian Hallikmägi / Jaan Pisang</v>
      </c>
      <c r="F27" s="213" t="str">
        <f>VLOOKUP(C27,Startlist!B:F,5,FALSE)</f>
        <v>EST</v>
      </c>
      <c r="G27" s="212" t="str">
        <f>VLOOKUP(C27,Startlist!B:H,7,FALSE)</f>
        <v>Honda Civic</v>
      </c>
      <c r="H27" s="212" t="str">
        <f>IF(VLOOKUP(C27,Startlist!B:H,6,FALSE)="","",VLOOKUP(C27,Startlist!B:H,6,FALSE))</f>
        <v>Juuru Tehnikaklubi</v>
      </c>
      <c r="I27" s="214" t="str">
        <f>IF(VLOOKUP(C27,Results!B:R,14,FALSE)=""," ",VLOOKUP(C27,Results!B:R,14,FALSE))</f>
        <v> 4.25,6</v>
      </c>
    </row>
    <row r="28" spans="1:9" ht="14.25">
      <c r="A28" s="209">
        <f t="shared" si="0"/>
        <v>21</v>
      </c>
      <c r="B28" s="232">
        <f>COUNTIF($D$1:D27,D28)+1</f>
        <v>3</v>
      </c>
      <c r="C28" s="210">
        <v>52</v>
      </c>
      <c r="D28" s="211" t="str">
        <f>VLOOKUP(C28,'Champ Classes'!A:B,2,FALSE)</f>
        <v>2WD-SE</v>
      </c>
      <c r="E28" s="212" t="str">
        <f>CONCATENATE(VLOOKUP(C28,Startlist!B:H,3,FALSE)," / ",VLOOKUP(C28,Startlist!B:H,4,FALSE))</f>
        <v>Hannes Männamets / Kristo Tülle</v>
      </c>
      <c r="F28" s="213" t="str">
        <f>VLOOKUP(C28,Startlist!B:F,5,FALSE)</f>
        <v>EST</v>
      </c>
      <c r="G28" s="212" t="str">
        <f>VLOOKUP(C28,Startlist!B:H,7,FALSE)</f>
        <v>Ford Fiesta</v>
      </c>
      <c r="H28" s="212">
        <f>IF(VLOOKUP(C28,Startlist!B:H,6,FALSE)="","",VLOOKUP(C28,Startlist!B:H,6,FALSE))</f>
      </c>
      <c r="I28" s="214" t="str">
        <f>IF(VLOOKUP(C28,Results!B:R,14,FALSE)=""," ",VLOOKUP(C28,Results!B:R,14,FALSE))</f>
        <v> 4.27,1</v>
      </c>
    </row>
    <row r="29" spans="1:9" ht="14.25">
      <c r="A29" s="209">
        <f t="shared" si="0"/>
        <v>22</v>
      </c>
      <c r="B29" s="232">
        <f>COUNTIF($D$1:D28,D29)+1</f>
        <v>4</v>
      </c>
      <c r="C29" s="210">
        <v>54</v>
      </c>
      <c r="D29" s="211" t="str">
        <f>VLOOKUP(C29,'Champ Classes'!A:B,2,FALSE)</f>
        <v>2WD-SE</v>
      </c>
      <c r="E29" s="212" t="str">
        <f>CONCATENATE(VLOOKUP(C29,Startlist!B:H,3,FALSE)," / ",VLOOKUP(C29,Startlist!B:H,4,FALSE))</f>
        <v>Palle Kõlar / Allan Liister</v>
      </c>
      <c r="F29" s="213" t="str">
        <f>VLOOKUP(C29,Startlist!B:F,5,FALSE)</f>
        <v>EST</v>
      </c>
      <c r="G29" s="212" t="str">
        <f>VLOOKUP(C29,Startlist!B:H,7,FALSE)</f>
        <v>Seat Ibiza GTI</v>
      </c>
      <c r="H29" s="212" t="str">
        <f>IF(VLOOKUP(C29,Startlist!B:H,6,FALSE)="","",VLOOKUP(C29,Startlist!B:H,6,FALSE))</f>
        <v>Palle Kõlar</v>
      </c>
      <c r="I29" s="214" t="str">
        <f>IF(VLOOKUP(C29,Results!B:R,14,FALSE)=""," ",VLOOKUP(C29,Results!B:R,14,FALSE))</f>
        <v> 4.27,1</v>
      </c>
    </row>
    <row r="30" spans="1:9" ht="14.25">
      <c r="A30" s="209">
        <f t="shared" si="0"/>
        <v>23</v>
      </c>
      <c r="B30" s="232">
        <f>COUNTIF($D$1:D29,D30)+1</f>
        <v>2</v>
      </c>
      <c r="C30" s="210">
        <v>24</v>
      </c>
      <c r="D30" s="211" t="str">
        <f>VLOOKUP(C30,'Champ Classes'!A:B,2,FALSE)</f>
        <v>J16</v>
      </c>
      <c r="E30" s="212" t="str">
        <f>CONCATENATE(VLOOKUP(C30,Startlist!B:H,3,FALSE)," / ",VLOOKUP(C30,Startlist!B:H,4,FALSE))</f>
        <v>Lukas Leivat / Kauri Pannas</v>
      </c>
      <c r="F30" s="213" t="str">
        <f>VLOOKUP(C30,Startlist!B:F,5,FALSE)</f>
        <v>EST</v>
      </c>
      <c r="G30" s="212" t="str">
        <f>VLOOKUP(C30,Startlist!B:H,7,FALSE)</f>
        <v>Ford Fiesta</v>
      </c>
      <c r="H30" s="212" t="str">
        <f>IF(VLOOKUP(C30,Startlist!B:H,6,FALSE)="","",VLOOKUP(C30,Startlist!B:H,6,FALSE))</f>
        <v>HT Motorsport</v>
      </c>
      <c r="I30" s="214" t="str">
        <f>IF(VLOOKUP(C30,Results!B:R,14,FALSE)=""," ",VLOOKUP(C30,Results!B:R,14,FALSE))</f>
        <v> 4.28,6</v>
      </c>
    </row>
    <row r="31" spans="1:9" ht="14.25">
      <c r="A31" s="209">
        <f t="shared" si="0"/>
        <v>24</v>
      </c>
      <c r="B31" s="232">
        <f>COUNTIF($D$1:D30,D31)+1</f>
        <v>3</v>
      </c>
      <c r="C31" s="210">
        <v>15</v>
      </c>
      <c r="D31" s="211" t="str">
        <f>VLOOKUP(C31,'Champ Classes'!A:B,2,FALSE)</f>
        <v>J16</v>
      </c>
      <c r="E31" s="212" t="str">
        <f>CONCATENATE(VLOOKUP(C31,Startlist!B:H,3,FALSE)," / ",VLOOKUP(C31,Startlist!B:H,4,FALSE))</f>
        <v>Kaspar Kaasik / Ats Pärn</v>
      </c>
      <c r="F31" s="213" t="str">
        <f>VLOOKUP(C31,Startlist!B:F,5,FALSE)</f>
        <v>EST</v>
      </c>
      <c r="G31" s="212" t="str">
        <f>VLOOKUP(C31,Startlist!B:H,7,FALSE)</f>
        <v>Ford Fiesta</v>
      </c>
      <c r="H31" s="212" t="str">
        <f>IF(VLOOKUP(C31,Startlist!B:H,6,FALSE)="","",VLOOKUP(C31,Startlist!B:H,6,FALSE))</f>
        <v>Kaspar Kaasik</v>
      </c>
      <c r="I31" s="214" t="str">
        <f>IF(VLOOKUP(C31,Results!B:R,14,FALSE)=""," ",VLOOKUP(C31,Results!B:R,14,FALSE))</f>
        <v> 4.28,9</v>
      </c>
    </row>
    <row r="32" spans="1:9" ht="14.25">
      <c r="A32" s="209">
        <f t="shared" si="0"/>
        <v>25</v>
      </c>
      <c r="B32" s="232">
        <f>COUNTIF($D$1:D31,D32)+1</f>
        <v>4</v>
      </c>
      <c r="C32" s="210">
        <v>19</v>
      </c>
      <c r="D32" s="211" t="str">
        <f>VLOOKUP(C32,'Champ Classes'!A:B,2,FALSE)</f>
        <v>J16</v>
      </c>
      <c r="E32" s="212" t="str">
        <f>CONCATENATE(VLOOKUP(C32,Startlist!B:H,3,FALSE)," / ",VLOOKUP(C32,Startlist!B:H,4,FALSE))</f>
        <v>Marten Meindorf / Sten Kiilberg</v>
      </c>
      <c r="F32" s="213" t="str">
        <f>VLOOKUP(C32,Startlist!B:F,5,FALSE)</f>
        <v>EST</v>
      </c>
      <c r="G32" s="212" t="str">
        <f>VLOOKUP(C32,Startlist!B:H,7,FALSE)</f>
        <v>Peugeot 206</v>
      </c>
      <c r="H32" s="212" t="str">
        <f>IF(VLOOKUP(C32,Startlist!B:H,6,FALSE)="","",VLOOKUP(C32,Startlist!B:H,6,FALSE))</f>
        <v>Hõbemägi Motorsport</v>
      </c>
      <c r="I32" s="214" t="str">
        <f>IF(VLOOKUP(C32,Results!B:R,14,FALSE)=""," ",VLOOKUP(C32,Results!B:R,14,FALSE))</f>
        <v> 4.29,1</v>
      </c>
    </row>
    <row r="33" spans="1:9" ht="14.25">
      <c r="A33" s="209">
        <f t="shared" si="0"/>
        <v>26</v>
      </c>
      <c r="B33" s="232">
        <f>COUNTIF($D$1:D32,D33)+1</f>
        <v>1</v>
      </c>
      <c r="C33" s="210">
        <v>57</v>
      </c>
      <c r="D33" s="211" t="str">
        <f>VLOOKUP(C33,'Champ Classes'!A:B,2,FALSE)</f>
        <v>SU</v>
      </c>
      <c r="E33" s="212" t="str">
        <f>CONCATENATE(VLOOKUP(C33,Startlist!B:H,3,FALSE)," / ",VLOOKUP(C33,Startlist!B:H,4,FALSE))</f>
        <v>Ivar Burmeister / Ats Nõlvak</v>
      </c>
      <c r="F33" s="213" t="str">
        <f>VLOOKUP(C33,Startlist!B:F,5,FALSE)</f>
        <v>EST</v>
      </c>
      <c r="G33" s="212" t="str">
        <f>VLOOKUP(C33,Startlist!B:H,7,FALSE)</f>
        <v>Vaz 2105</v>
      </c>
      <c r="H33" s="212" t="str">
        <f>IF(VLOOKUP(C33,Startlist!B:H,6,FALSE)="","",VLOOKUP(C33,Startlist!B:H,6,FALSE))</f>
        <v>Märjamaa Rally Team</v>
      </c>
      <c r="I33" s="214" t="str">
        <f>IF(VLOOKUP(C33,Results!B:R,14,FALSE)=""," ",VLOOKUP(C33,Results!B:R,14,FALSE))</f>
        <v> 4.29,4</v>
      </c>
    </row>
    <row r="34" spans="1:9" ht="14.25">
      <c r="A34" s="209">
        <f t="shared" si="0"/>
        <v>27</v>
      </c>
      <c r="B34" s="232">
        <f>COUNTIF($D$1:D33,D34)+1</f>
        <v>4</v>
      </c>
      <c r="C34" s="210">
        <v>59</v>
      </c>
      <c r="D34" s="211" t="str">
        <f>VLOOKUP(C34,'Champ Classes'!A:B,2,FALSE)</f>
        <v>2WD-VE</v>
      </c>
      <c r="E34" s="212" t="str">
        <f>CONCATENATE(VLOOKUP(C34,Startlist!B:H,3,FALSE)," / ",VLOOKUP(C34,Startlist!B:H,4,FALSE))</f>
        <v>Kauri Tammai / Viljar Tammai</v>
      </c>
      <c r="F34" s="213" t="str">
        <f>VLOOKUP(C34,Startlist!B:F,5,FALSE)</f>
        <v>EST</v>
      </c>
      <c r="G34" s="212" t="str">
        <f>VLOOKUP(C34,Startlist!B:H,7,FALSE)</f>
        <v>Honda Civic</v>
      </c>
      <c r="H34" s="212" t="str">
        <f>IF(VLOOKUP(C34,Startlist!B:H,6,FALSE)="","",VLOOKUP(C34,Startlist!B:H,6,FALSE))</f>
        <v>Kauri Tammai</v>
      </c>
      <c r="I34" s="214" t="str">
        <f>IF(VLOOKUP(C34,Results!B:R,14,FALSE)=""," ",VLOOKUP(C34,Results!B:R,14,FALSE))</f>
        <v> 4.29,6</v>
      </c>
    </row>
    <row r="35" spans="1:9" ht="14.25">
      <c r="A35" s="209">
        <f t="shared" si="0"/>
        <v>28</v>
      </c>
      <c r="B35" s="232">
        <f>COUNTIF($D$1:D34,D35)+1</f>
        <v>2</v>
      </c>
      <c r="C35" s="210">
        <v>79</v>
      </c>
      <c r="D35" s="211" t="str">
        <f>VLOOKUP(C35,'Champ Classes'!A:B,2,FALSE)</f>
        <v>SU</v>
      </c>
      <c r="E35" s="212" t="str">
        <f>CONCATENATE(VLOOKUP(C35,Startlist!B:H,3,FALSE)," / ",VLOOKUP(C35,Startlist!B:H,4,FALSE))</f>
        <v>Rauno Rappu / Ago Eller</v>
      </c>
      <c r="F35" s="213" t="str">
        <f>VLOOKUP(C35,Startlist!B:F,5,FALSE)</f>
        <v>EST</v>
      </c>
      <c r="G35" s="212" t="str">
        <f>VLOOKUP(C35,Startlist!B:H,7,FALSE)</f>
        <v>Vaz 2106</v>
      </c>
      <c r="H35" s="212">
        <f>IF(VLOOKUP(C35,Startlist!B:H,6,FALSE)="","",VLOOKUP(C35,Startlist!B:H,6,FALSE))</f>
      </c>
      <c r="I35" s="214" t="str">
        <f>IF(VLOOKUP(C35,Results!B:R,14,FALSE)=""," ",VLOOKUP(C35,Results!B:R,14,FALSE))</f>
        <v> 4.30,0</v>
      </c>
    </row>
    <row r="36" spans="1:9" ht="14.25">
      <c r="A36" s="209">
        <f t="shared" si="0"/>
        <v>29</v>
      </c>
      <c r="B36" s="232">
        <f>COUNTIF($D$1:D35,D36)+1</f>
        <v>5</v>
      </c>
      <c r="C36" s="210">
        <v>63</v>
      </c>
      <c r="D36" s="211" t="str">
        <f>VLOOKUP(C36,'Champ Classes'!A:B,2,FALSE)</f>
        <v>2WD-SE</v>
      </c>
      <c r="E36" s="212" t="str">
        <f>CONCATENATE(VLOOKUP(C36,Startlist!B:H,3,FALSE)," / ",VLOOKUP(C36,Startlist!B:H,4,FALSE))</f>
        <v>Steven Lätt / Mikk Männiste</v>
      </c>
      <c r="F36" s="213" t="str">
        <f>VLOOKUP(C36,Startlist!B:F,5,FALSE)</f>
        <v>EST</v>
      </c>
      <c r="G36" s="212" t="str">
        <f>VLOOKUP(C36,Startlist!B:H,7,FALSE)</f>
        <v>Honda Civic Type-R</v>
      </c>
      <c r="H36" s="212" t="str">
        <f>IF(VLOOKUP(C36,Startlist!B:H,6,FALSE)="","",VLOOKUP(C36,Startlist!B:H,6,FALSE))</f>
        <v>Steven Lätt</v>
      </c>
      <c r="I36" s="214" t="str">
        <f>IF(VLOOKUP(C36,Results!B:R,14,FALSE)=""," ",VLOOKUP(C36,Results!B:R,14,FALSE))</f>
        <v> 4.31,2</v>
      </c>
    </row>
    <row r="37" spans="1:9" ht="14.25">
      <c r="A37" s="209">
        <f t="shared" si="0"/>
        <v>30</v>
      </c>
      <c r="B37" s="232">
        <f>COUNTIF($D$1:D36,D37)+1</f>
        <v>1</v>
      </c>
      <c r="C37" s="210">
        <v>49</v>
      </c>
      <c r="D37" s="211" t="str">
        <f>VLOOKUP(C37,'Champ Classes'!A:B,2,FALSE)</f>
        <v>2WD-ST</v>
      </c>
      <c r="E37" s="212" t="str">
        <f>CONCATENATE(VLOOKUP(C37,Startlist!B:H,3,FALSE)," / ",VLOOKUP(C37,Startlist!B:H,4,FALSE))</f>
        <v>Kevin Ruddi / Geilo Valdmann</v>
      </c>
      <c r="F37" s="213" t="str">
        <f>VLOOKUP(C37,Startlist!B:F,5,FALSE)</f>
        <v>EST</v>
      </c>
      <c r="G37" s="212" t="str">
        <f>VLOOKUP(C37,Startlist!B:H,7,FALSE)</f>
        <v>BMW 316I</v>
      </c>
      <c r="H37" s="212" t="str">
        <f>IF(VLOOKUP(C37,Startlist!B:H,6,FALSE)="","",VLOOKUP(C37,Startlist!B:H,6,FALSE))</f>
        <v>Käru Tehnikaklubi</v>
      </c>
      <c r="I37" s="214" t="str">
        <f>IF(VLOOKUP(C37,Results!B:R,14,FALSE)=""," ",VLOOKUP(C37,Results!B:R,14,FALSE))</f>
        <v> 4.31,6</v>
      </c>
    </row>
    <row r="38" spans="1:9" ht="14.25">
      <c r="A38" s="209">
        <f t="shared" si="0"/>
        <v>31</v>
      </c>
      <c r="B38" s="232">
        <f>COUNTIF($D$1:D37,D38)+1</f>
        <v>5</v>
      </c>
      <c r="C38" s="210">
        <v>64</v>
      </c>
      <c r="D38" s="211" t="str">
        <f>VLOOKUP(C38,'Champ Classes'!A:B,2,FALSE)</f>
        <v>2WD-VE</v>
      </c>
      <c r="E38" s="212" t="str">
        <f>CONCATENATE(VLOOKUP(C38,Startlist!B:H,3,FALSE)," / ",VLOOKUP(C38,Startlist!B:H,4,FALSE))</f>
        <v>Ken Liivrand / Anthony Fatkin</v>
      </c>
      <c r="F38" s="213" t="str">
        <f>VLOOKUP(C38,Startlist!B:F,5,FALSE)</f>
        <v>EST</v>
      </c>
      <c r="G38" s="212" t="str">
        <f>VLOOKUP(C38,Startlist!B:H,7,FALSE)</f>
        <v>Seat Ibiza GTI</v>
      </c>
      <c r="H38" s="212">
        <f>IF(VLOOKUP(C38,Startlist!B:H,6,FALSE)="","",VLOOKUP(C38,Startlist!B:H,6,FALSE))</f>
      </c>
      <c r="I38" s="214" t="str">
        <f>IF(VLOOKUP(C38,Results!B:R,14,FALSE)=""," ",VLOOKUP(C38,Results!B:R,14,FALSE))</f>
        <v> 4.31,6</v>
      </c>
    </row>
    <row r="39" spans="1:9" ht="14.25">
      <c r="A39" s="209">
        <f t="shared" si="0"/>
        <v>32</v>
      </c>
      <c r="B39" s="232">
        <f>COUNTIF($D$1:D38,D39)+1</f>
        <v>5</v>
      </c>
      <c r="C39" s="210">
        <v>23</v>
      </c>
      <c r="D39" s="211" t="str">
        <f>VLOOKUP(C39,'Champ Classes'!A:B,2,FALSE)</f>
        <v>J16</v>
      </c>
      <c r="E39" s="212" t="str">
        <f>CONCATENATE(VLOOKUP(C39,Startlist!B:H,3,FALSE)," / ",VLOOKUP(C39,Startlist!B:H,4,FALSE))</f>
        <v>Kerli Vilu / Patrick Juhe</v>
      </c>
      <c r="F39" s="213" t="str">
        <f>VLOOKUP(C39,Startlist!B:F,5,FALSE)</f>
        <v>EST</v>
      </c>
      <c r="G39" s="212" t="str">
        <f>VLOOKUP(C39,Startlist!B:H,7,FALSE)</f>
        <v>Ford Fiesta</v>
      </c>
      <c r="H39" s="212" t="str">
        <f>IF(VLOOKUP(C39,Startlist!B:H,6,FALSE)="","",VLOOKUP(C39,Startlist!B:H,6,FALSE))</f>
        <v>HT Motorsport</v>
      </c>
      <c r="I39" s="214" t="str">
        <f>IF(VLOOKUP(C39,Results!B:R,14,FALSE)=""," ",VLOOKUP(C39,Results!B:R,14,FALSE))</f>
        <v> 4.32,4</v>
      </c>
    </row>
    <row r="40" spans="1:9" ht="14.25">
      <c r="A40" s="209">
        <f t="shared" si="0"/>
        <v>33</v>
      </c>
      <c r="B40" s="232">
        <f>COUNTIF($D$1:D39,D40)+1</f>
        <v>6</v>
      </c>
      <c r="C40" s="210">
        <v>29</v>
      </c>
      <c r="D40" s="211" t="str">
        <f>VLOOKUP(C40,'Champ Classes'!A:B,2,FALSE)</f>
        <v>J16</v>
      </c>
      <c r="E40" s="212" t="str">
        <f>CONCATENATE(VLOOKUP(C40,Startlist!B:H,3,FALSE)," / ",VLOOKUP(C40,Startlist!B:H,4,FALSE))</f>
        <v>Mirek Matikainen / Taavo Lauk</v>
      </c>
      <c r="F40" s="213" t="str">
        <f>VLOOKUP(C40,Startlist!B:F,5,FALSE)</f>
        <v>EST</v>
      </c>
      <c r="G40" s="212" t="str">
        <f>VLOOKUP(C40,Startlist!B:H,7,FALSE)</f>
        <v>Ford Fiesta</v>
      </c>
      <c r="H40" s="212" t="str">
        <f>IF(VLOOKUP(C40,Startlist!B:H,6,FALSE)="","",VLOOKUP(C40,Startlist!B:H,6,FALSE))</f>
        <v>Mikkor Saekoda OÜ</v>
      </c>
      <c r="I40" s="214" t="str">
        <f>IF(VLOOKUP(C40,Results!B:R,14,FALSE)=""," ",VLOOKUP(C40,Results!B:R,14,FALSE))</f>
        <v> 4.32,4</v>
      </c>
    </row>
    <row r="41" spans="1:9" ht="14.25">
      <c r="A41" s="209">
        <f t="shared" si="0"/>
        <v>34</v>
      </c>
      <c r="B41" s="232">
        <f>COUNTIF($D$1:D40,D41)+1</f>
        <v>2</v>
      </c>
      <c r="C41" s="210">
        <v>89</v>
      </c>
      <c r="D41" s="211" t="str">
        <f>VLOOKUP(C41,'Champ Classes'!A:B,2,FALSE)</f>
        <v>2WD-ST</v>
      </c>
      <c r="E41" s="212" t="str">
        <f>CONCATENATE(VLOOKUP(C41,Startlist!B:H,3,FALSE)," / ",VLOOKUP(C41,Startlist!B:H,4,FALSE))</f>
        <v>Aivo Lillepuu / Taavi Udevald</v>
      </c>
      <c r="F41" s="213" t="str">
        <f>VLOOKUP(C41,Startlist!B:F,5,FALSE)</f>
        <v>EST</v>
      </c>
      <c r="G41" s="212" t="str">
        <f>VLOOKUP(C41,Startlist!B:H,7,FALSE)</f>
        <v>BMW Compact</v>
      </c>
      <c r="H41" s="212" t="str">
        <f>IF(VLOOKUP(C41,Startlist!B:H,6,FALSE)="","",VLOOKUP(C41,Startlist!B:H,6,FALSE))</f>
        <v>Aivo Lillepuu</v>
      </c>
      <c r="I41" s="214" t="str">
        <f>IF(VLOOKUP(C41,Results!B:R,14,FALSE)=""," ",VLOOKUP(C41,Results!B:R,14,FALSE))</f>
        <v> 4.32,5</v>
      </c>
    </row>
    <row r="42" spans="1:9" ht="14.25">
      <c r="A42" s="209">
        <f t="shared" si="0"/>
        <v>35</v>
      </c>
      <c r="B42" s="232">
        <f>COUNTIF($D$1:D41,D42)+1</f>
        <v>3</v>
      </c>
      <c r="C42" s="210">
        <v>60</v>
      </c>
      <c r="D42" s="211" t="str">
        <f>VLOOKUP(C42,'Champ Classes'!A:B,2,FALSE)</f>
        <v>2WD-ST</v>
      </c>
      <c r="E42" s="212" t="str">
        <f>CONCATENATE(VLOOKUP(C42,Startlist!B:H,3,FALSE)," / ",VLOOKUP(C42,Startlist!B:H,4,FALSE))</f>
        <v>Tauri Soome / Kristjan Karlep</v>
      </c>
      <c r="F42" s="213" t="str">
        <f>VLOOKUP(C42,Startlist!B:F,5,FALSE)</f>
        <v>EST</v>
      </c>
      <c r="G42" s="212" t="str">
        <f>VLOOKUP(C42,Startlist!B:H,7,FALSE)</f>
        <v>BMW 318</v>
      </c>
      <c r="H42" s="212" t="str">
        <f>IF(VLOOKUP(C42,Startlist!B:H,6,FALSE)="","",VLOOKUP(C42,Startlist!B:H,6,FALSE))</f>
        <v>MRF Motosport</v>
      </c>
      <c r="I42" s="214" t="str">
        <f>IF(VLOOKUP(C42,Results!B:R,14,FALSE)=""," ",VLOOKUP(C42,Results!B:R,14,FALSE))</f>
        <v> 4.34,3</v>
      </c>
    </row>
    <row r="43" spans="1:9" ht="14.25">
      <c r="A43" s="209">
        <f t="shared" si="0"/>
        <v>36</v>
      </c>
      <c r="B43" s="232">
        <f>COUNTIF($D$1:D42,D43)+1</f>
        <v>1</v>
      </c>
      <c r="C43" s="210">
        <v>86</v>
      </c>
      <c r="D43" s="211" t="str">
        <f>VLOOKUP(C43,'Champ Classes'!A:B,2,FALSE)</f>
        <v>2WD-VT</v>
      </c>
      <c r="E43" s="212" t="str">
        <f>CONCATENATE(VLOOKUP(C43,Startlist!B:H,3,FALSE)," / ",VLOOKUP(C43,Startlist!B:H,4,FALSE))</f>
        <v>Lauri Hõbelaid / Andres Lulla</v>
      </c>
      <c r="F43" s="213" t="str">
        <f>VLOOKUP(C43,Startlist!B:F,5,FALSE)</f>
        <v>EST</v>
      </c>
      <c r="G43" s="212" t="str">
        <f>VLOOKUP(C43,Startlist!B:H,7,FALSE)</f>
        <v>BMW 318IS</v>
      </c>
      <c r="H43" s="212" t="str">
        <f>IF(VLOOKUP(C43,Startlist!B:H,6,FALSE)="","",VLOOKUP(C43,Startlist!B:H,6,FALSE))</f>
        <v>HL AUTO</v>
      </c>
      <c r="I43" s="214" t="str">
        <f>IF(VLOOKUP(C43,Results!B:R,14,FALSE)=""," ",VLOOKUP(C43,Results!B:R,14,FALSE))</f>
        <v> 4.34,5</v>
      </c>
    </row>
    <row r="44" spans="1:9" ht="14.25">
      <c r="A44" s="209">
        <f t="shared" si="0"/>
        <v>37</v>
      </c>
      <c r="B44" s="232">
        <f>COUNTIF($D$1:D43,D44)+1</f>
        <v>2</v>
      </c>
      <c r="C44" s="210">
        <v>26</v>
      </c>
      <c r="D44" s="211" t="str">
        <f>VLOOKUP(C44,'Champ Classes'!A:B,2,FALSE)</f>
        <v>J18</v>
      </c>
      <c r="E44" s="212" t="str">
        <f>CONCATENATE(VLOOKUP(C44,Startlist!B:H,3,FALSE)," / ",VLOOKUP(C44,Startlist!B:H,4,FALSE))</f>
        <v>Andre Juhe / Veiko Kimber</v>
      </c>
      <c r="F44" s="213" t="str">
        <f>VLOOKUP(C44,Startlist!B:F,5,FALSE)</f>
        <v>EST</v>
      </c>
      <c r="G44" s="212" t="str">
        <f>VLOOKUP(C44,Startlist!B:H,7,FALSE)</f>
        <v>Honda Civic Type-R</v>
      </c>
      <c r="H44" s="212" t="str">
        <f>IF(VLOOKUP(C44,Startlist!B:H,6,FALSE)="","",VLOOKUP(C44,Startlist!B:H,6,FALSE))</f>
        <v>HRK</v>
      </c>
      <c r="I44" s="214" t="str">
        <f>IF(VLOOKUP(C44,Results!B:R,14,FALSE)=""," ",VLOOKUP(C44,Results!B:R,14,FALSE))</f>
        <v> 4.34,6</v>
      </c>
    </row>
    <row r="45" spans="1:9" ht="14.25">
      <c r="A45" s="209">
        <f t="shared" si="0"/>
        <v>38</v>
      </c>
      <c r="B45" s="232">
        <f>COUNTIF($D$1:D44,D45)+1</f>
        <v>14</v>
      </c>
      <c r="C45" s="210">
        <v>130</v>
      </c>
      <c r="D45" s="211" t="str">
        <f>VLOOKUP(C45,'Champ Classes'!A:B,2,FALSE)</f>
        <v>4WD</v>
      </c>
      <c r="E45" s="212" t="str">
        <f>CONCATENATE(VLOOKUP(C45,Startlist!B:H,3,FALSE)," / ",VLOOKUP(C45,Startlist!B:H,4,FALSE))</f>
        <v>Kaupo Ennomäe / Jarmo Bammer</v>
      </c>
      <c r="F45" s="213" t="str">
        <f>VLOOKUP(C45,Startlist!B:F,5,FALSE)</f>
        <v>EST</v>
      </c>
      <c r="G45" s="212" t="str">
        <f>VLOOKUP(C45,Startlist!B:H,7,FALSE)</f>
        <v>Toyota Yaris</v>
      </c>
      <c r="H45" s="212" t="str">
        <f>IF(VLOOKUP(C45,Startlist!B:H,6,FALSE)="","",VLOOKUP(C45,Startlist!B:H,6,FALSE))</f>
        <v>Kaupo Ennomäe</v>
      </c>
      <c r="I45" s="214" t="str">
        <f>IF(VLOOKUP(C45,Results!B:R,14,FALSE)=""," ",VLOOKUP(C45,Results!B:R,14,FALSE))</f>
        <v> 4.34,9</v>
      </c>
    </row>
    <row r="46" spans="1:9" ht="14.25">
      <c r="A46" s="209">
        <f t="shared" si="0"/>
        <v>39</v>
      </c>
      <c r="B46" s="232">
        <f>COUNTIF($D$1:D45,D46)+1</f>
        <v>15</v>
      </c>
      <c r="C46" s="210">
        <v>55</v>
      </c>
      <c r="D46" s="211" t="str">
        <f>VLOOKUP(C46,'Champ Classes'!A:B,2,FALSE)</f>
        <v>4WD</v>
      </c>
      <c r="E46" s="212" t="str">
        <f>CONCATENATE(VLOOKUP(C46,Startlist!B:H,3,FALSE)," / ",VLOOKUP(C46,Startlist!B:H,4,FALSE))</f>
        <v>Renee Laan / Marko Meesak</v>
      </c>
      <c r="F46" s="213" t="str">
        <f>VLOOKUP(C46,Startlist!B:F,5,FALSE)</f>
        <v>EST</v>
      </c>
      <c r="G46" s="212" t="str">
        <f>VLOOKUP(C46,Startlist!B:H,7,FALSE)</f>
        <v>Subaru Impreza</v>
      </c>
      <c r="H46" s="212" t="str">
        <f>IF(VLOOKUP(C46,Startlist!B:H,6,FALSE)="","",VLOOKUP(C46,Startlist!B:H,6,FALSE))</f>
        <v>Renee Laan</v>
      </c>
      <c r="I46" s="214" t="str">
        <f>IF(VLOOKUP(C46,Results!B:R,14,FALSE)=""," ",VLOOKUP(C46,Results!B:R,14,FALSE))</f>
        <v> 4.35,2</v>
      </c>
    </row>
    <row r="47" spans="1:9" ht="14.25">
      <c r="A47" s="209">
        <f t="shared" si="0"/>
        <v>40</v>
      </c>
      <c r="B47" s="232">
        <f>COUNTIF($D$1:D46,D47)+1</f>
        <v>4</v>
      </c>
      <c r="C47" s="210">
        <v>124</v>
      </c>
      <c r="D47" s="211" t="str">
        <f>VLOOKUP(C47,'Champ Classes'!A:B,2,FALSE)</f>
        <v>2WD-ST</v>
      </c>
      <c r="E47" s="212" t="str">
        <f>CONCATENATE(VLOOKUP(C47,Startlist!B:H,3,FALSE)," / ",VLOOKUP(C47,Startlist!B:H,4,FALSE))</f>
        <v>Janar Kleitsman / Heiki Kapstas</v>
      </c>
      <c r="F47" s="213" t="str">
        <f>VLOOKUP(C47,Startlist!B:F,5,FALSE)</f>
        <v>EST</v>
      </c>
      <c r="G47" s="212" t="str">
        <f>VLOOKUP(C47,Startlist!B:H,7,FALSE)</f>
        <v>BMW 318I</v>
      </c>
      <c r="H47" s="212">
        <f>IF(VLOOKUP(C47,Startlist!B:H,6,FALSE)="","",VLOOKUP(C47,Startlist!B:H,6,FALSE))</f>
      </c>
      <c r="I47" s="214" t="str">
        <f>IF(VLOOKUP(C47,Results!B:R,14,FALSE)=""," ",VLOOKUP(C47,Results!B:R,14,FALSE))</f>
        <v> 4.35,2</v>
      </c>
    </row>
    <row r="48" spans="1:9" ht="14.25">
      <c r="A48" s="209">
        <f t="shared" si="0"/>
        <v>41</v>
      </c>
      <c r="B48" s="232">
        <f>COUNTIF($D$1:D47,D48)+1</f>
        <v>6</v>
      </c>
      <c r="C48" s="210">
        <v>83</v>
      </c>
      <c r="D48" s="211" t="str">
        <f>VLOOKUP(C48,'Champ Classes'!A:B,2,FALSE)</f>
        <v>2WD-SE</v>
      </c>
      <c r="E48" s="212" t="str">
        <f>CONCATENATE(VLOOKUP(C48,Startlist!B:H,3,FALSE)," / ",VLOOKUP(C48,Startlist!B:H,4,FALSE))</f>
        <v>Ranet Rees / Janis Kajo</v>
      </c>
      <c r="F48" s="213" t="str">
        <f>VLOOKUP(C48,Startlist!B:F,5,FALSE)</f>
        <v>EST</v>
      </c>
      <c r="G48" s="212" t="str">
        <f>VLOOKUP(C48,Startlist!B:H,7,FALSE)</f>
        <v>Seat Ibiza</v>
      </c>
      <c r="H48" s="212" t="str">
        <f>IF(VLOOKUP(C48,Startlist!B:H,6,FALSE)="","",VLOOKUP(C48,Startlist!B:H,6,FALSE))</f>
        <v>Tigugrupp</v>
      </c>
      <c r="I48" s="214" t="str">
        <f>IF(VLOOKUP(C48,Results!B:R,14,FALSE)=""," ",VLOOKUP(C48,Results!B:R,14,FALSE))</f>
        <v> 4.35,7</v>
      </c>
    </row>
    <row r="49" spans="1:9" ht="14.25">
      <c r="A49" s="209">
        <f t="shared" si="0"/>
        <v>42</v>
      </c>
      <c r="B49" s="232">
        <f>COUNTIF($D$1:D48,D49)+1</f>
        <v>5</v>
      </c>
      <c r="C49" s="210">
        <v>122</v>
      </c>
      <c r="D49" s="211" t="str">
        <f>VLOOKUP(C49,'Champ Classes'!A:B,2,FALSE)</f>
        <v>2WD-ST</v>
      </c>
      <c r="E49" s="212" t="str">
        <f>CONCATENATE(VLOOKUP(C49,Startlist!B:H,3,FALSE)," / ",VLOOKUP(C49,Startlist!B:H,4,FALSE))</f>
        <v>Tarmo Lee / Tõnu Nõmmik</v>
      </c>
      <c r="F49" s="213" t="str">
        <f>VLOOKUP(C49,Startlist!B:F,5,FALSE)</f>
        <v>EST</v>
      </c>
      <c r="G49" s="212" t="str">
        <f>VLOOKUP(C49,Startlist!B:H,7,FALSE)</f>
        <v>BMW 1M</v>
      </c>
      <c r="H49" s="212" t="str">
        <f>IF(VLOOKUP(C49,Startlist!B:H,6,FALSE)="","",VLOOKUP(C49,Startlist!B:H,6,FALSE))</f>
        <v>Juuru Tehnikaklubi</v>
      </c>
      <c r="I49" s="214" t="str">
        <f>IF(VLOOKUP(C49,Results!B:R,14,FALSE)=""," ",VLOOKUP(C49,Results!B:R,14,FALSE))</f>
        <v> 4.36,0</v>
      </c>
    </row>
    <row r="50" spans="1:9" ht="14.25">
      <c r="A50" s="209">
        <f t="shared" si="0"/>
        <v>43</v>
      </c>
      <c r="B50" s="232">
        <f>COUNTIF($D$1:D49,D50)+1</f>
        <v>7</v>
      </c>
      <c r="C50" s="210">
        <v>16</v>
      </c>
      <c r="D50" s="211" t="str">
        <f>VLOOKUP(C50,'Champ Classes'!A:B,2,FALSE)</f>
        <v>J16</v>
      </c>
      <c r="E50" s="212" t="str">
        <f>CONCATENATE(VLOOKUP(C50,Startlist!B:H,3,FALSE)," / ",VLOOKUP(C50,Startlist!B:H,4,FALSE))</f>
        <v>Mairo Tiks / Alo Lond</v>
      </c>
      <c r="F50" s="213" t="str">
        <f>VLOOKUP(C50,Startlist!B:F,5,FALSE)</f>
        <v>EST</v>
      </c>
      <c r="G50" s="212" t="str">
        <f>VLOOKUP(C50,Startlist!B:H,7,FALSE)</f>
        <v>Honda Civic</v>
      </c>
      <c r="H50" s="212" t="str">
        <f>IF(VLOOKUP(C50,Startlist!B:H,6,FALSE)="","",VLOOKUP(C50,Startlist!B:H,6,FALSE))</f>
        <v>Mairo Tiks</v>
      </c>
      <c r="I50" s="214" t="str">
        <f>IF(VLOOKUP(C50,Results!B:R,14,FALSE)=""," ",VLOOKUP(C50,Results!B:R,14,FALSE))</f>
        <v> 4.36,3</v>
      </c>
    </row>
    <row r="51" spans="1:9" ht="14.25">
      <c r="A51" s="209">
        <f t="shared" si="0"/>
        <v>44</v>
      </c>
      <c r="B51" s="232">
        <f>COUNTIF($D$1:D50,D51)+1</f>
        <v>6</v>
      </c>
      <c r="C51" s="210">
        <v>92</v>
      </c>
      <c r="D51" s="211" t="str">
        <f>VLOOKUP(C51,'Champ Classes'!A:B,2,FALSE)</f>
        <v>2WD-VE</v>
      </c>
      <c r="E51" s="212" t="str">
        <f>CONCATENATE(VLOOKUP(C51,Startlist!B:H,3,FALSE)," / ",VLOOKUP(C51,Startlist!B:H,4,FALSE))</f>
        <v>Heikko Tiits / Karl-Erik Rajasalu</v>
      </c>
      <c r="F51" s="213" t="str">
        <f>VLOOKUP(C51,Startlist!B:F,5,FALSE)</f>
        <v>EST</v>
      </c>
      <c r="G51" s="212" t="str">
        <f>VLOOKUP(C51,Startlist!B:H,7,FALSE)</f>
        <v>Mitsubishi Colt</v>
      </c>
      <c r="H51" s="212" t="str">
        <f>IF(VLOOKUP(C51,Startlist!B:H,6,FALSE)="","",VLOOKUP(C51,Startlist!B:H,6,FALSE))</f>
        <v>Juuru Tehnikaklubi</v>
      </c>
      <c r="I51" s="214" t="str">
        <f>IF(VLOOKUP(C51,Results!B:R,14,FALSE)=""," ",VLOOKUP(C51,Results!B:R,14,FALSE))</f>
        <v> 4.36,5</v>
      </c>
    </row>
    <row r="52" spans="1:9" ht="14.25">
      <c r="A52" s="209">
        <f t="shared" si="0"/>
        <v>45</v>
      </c>
      <c r="B52" s="232">
        <f>COUNTIF($D$1:D51,D52)+1</f>
        <v>6</v>
      </c>
      <c r="C52" s="210">
        <v>77</v>
      </c>
      <c r="D52" s="211" t="str">
        <f>VLOOKUP(C52,'Champ Classes'!A:B,2,FALSE)</f>
        <v>2WD-ST</v>
      </c>
      <c r="E52" s="212" t="str">
        <f>CONCATENATE(VLOOKUP(C52,Startlist!B:H,3,FALSE)," / ",VLOOKUP(C52,Startlist!B:H,4,FALSE))</f>
        <v>Sulev Pärn / Karl Pärn</v>
      </c>
      <c r="F52" s="213" t="str">
        <f>VLOOKUP(C52,Startlist!B:F,5,FALSE)</f>
        <v>EST</v>
      </c>
      <c r="G52" s="212" t="str">
        <f>VLOOKUP(C52,Startlist!B:H,7,FALSE)</f>
        <v>BMW 318I</v>
      </c>
      <c r="H52" s="212" t="str">
        <f>IF(VLOOKUP(C52,Startlist!B:H,6,FALSE)="","",VLOOKUP(C52,Startlist!B:H,6,FALSE))</f>
        <v>Käru Tehnikaklubi</v>
      </c>
      <c r="I52" s="214" t="str">
        <f>IF(VLOOKUP(C52,Results!B:R,14,FALSE)=""," ",VLOOKUP(C52,Results!B:R,14,FALSE))</f>
        <v> 4.37,9</v>
      </c>
    </row>
    <row r="53" spans="1:9" ht="14.25">
      <c r="A53" s="209">
        <f t="shared" si="0"/>
        <v>46</v>
      </c>
      <c r="B53" s="232">
        <f>COUNTIF($D$1:D52,D53)+1</f>
        <v>8</v>
      </c>
      <c r="C53" s="210">
        <v>25</v>
      </c>
      <c r="D53" s="211" t="str">
        <f>VLOOKUP(C53,'Champ Classes'!A:B,2,FALSE)</f>
        <v>J16</v>
      </c>
      <c r="E53" s="212" t="str">
        <f>CONCATENATE(VLOOKUP(C53,Startlist!B:H,3,FALSE)," / ",VLOOKUP(C53,Startlist!B:H,4,FALSE))</f>
        <v>Sebastian Kukk / Argo Kukk</v>
      </c>
      <c r="F53" s="213" t="str">
        <f>VLOOKUP(C53,Startlist!B:F,5,FALSE)</f>
        <v>EST</v>
      </c>
      <c r="G53" s="212" t="str">
        <f>VLOOKUP(C53,Startlist!B:H,7,FALSE)</f>
        <v>Ford Fiesta</v>
      </c>
      <c r="H53" s="212" t="str">
        <f>IF(VLOOKUP(C53,Startlist!B:H,6,FALSE)="","",VLOOKUP(C53,Startlist!B:H,6,FALSE))</f>
        <v>ProVan Motorsport</v>
      </c>
      <c r="I53" s="214" t="str">
        <f>IF(VLOOKUP(C53,Results!B:R,14,FALSE)=""," ",VLOOKUP(C53,Results!B:R,14,FALSE))</f>
        <v> 4.38,1</v>
      </c>
    </row>
    <row r="54" spans="1:9" ht="14.25">
      <c r="A54" s="209">
        <f t="shared" si="0"/>
        <v>47</v>
      </c>
      <c r="B54" s="232">
        <f>COUNTIF($D$1:D53,D54)+1</f>
        <v>7</v>
      </c>
      <c r="C54" s="210">
        <v>97</v>
      </c>
      <c r="D54" s="211" t="str">
        <f>VLOOKUP(C54,'Champ Classes'!A:B,2,FALSE)</f>
        <v>2WD-VE</v>
      </c>
      <c r="E54" s="212" t="str">
        <f>CONCATENATE(VLOOKUP(C54,Startlist!B:H,3,FALSE)," / ",VLOOKUP(C54,Startlist!B:H,4,FALSE))</f>
        <v>Raido Värik / Margus Havik</v>
      </c>
      <c r="F54" s="213" t="str">
        <f>VLOOKUP(C54,Startlist!B:F,5,FALSE)</f>
        <v>EST</v>
      </c>
      <c r="G54" s="212" t="str">
        <f>VLOOKUP(C54,Startlist!B:H,7,FALSE)</f>
        <v>Toyota Yaris</v>
      </c>
      <c r="H54" s="212" t="str">
        <f>IF(VLOOKUP(C54,Startlist!B:H,6,FALSE)="","",VLOOKUP(C54,Startlist!B:H,6,FALSE))</f>
        <v>Raido Värik</v>
      </c>
      <c r="I54" s="214" t="str">
        <f>IF(VLOOKUP(C54,Results!B:R,14,FALSE)=""," ",VLOOKUP(C54,Results!B:R,14,FALSE))</f>
        <v> 4.38,2</v>
      </c>
    </row>
    <row r="55" spans="1:9" ht="14.25">
      <c r="A55" s="209">
        <f t="shared" si="0"/>
        <v>48</v>
      </c>
      <c r="B55" s="232">
        <f>COUNTIF($D$1:D54,D55)+1</f>
        <v>9</v>
      </c>
      <c r="C55" s="210">
        <v>17</v>
      </c>
      <c r="D55" s="211" t="str">
        <f>VLOOKUP(C55,'Champ Classes'!A:B,2,FALSE)</f>
        <v>J16</v>
      </c>
      <c r="E55" s="212" t="str">
        <f>CONCATENATE(VLOOKUP(C55,Startlist!B:H,3,FALSE)," / ",VLOOKUP(C55,Startlist!B:H,4,FALSE))</f>
        <v>Henry Tegova / Martin Juga</v>
      </c>
      <c r="F55" s="213" t="str">
        <f>VLOOKUP(C55,Startlist!B:F,5,FALSE)</f>
        <v>EST</v>
      </c>
      <c r="G55" s="212" t="str">
        <f>VLOOKUP(C55,Startlist!B:H,7,FALSE)</f>
        <v>Ford Fiesta</v>
      </c>
      <c r="H55" s="212" t="str">
        <f>IF(VLOOKUP(C55,Startlist!B:H,6,FALSE)="","",VLOOKUP(C55,Startlist!B:H,6,FALSE))</f>
        <v>HT Racing</v>
      </c>
      <c r="I55" s="214" t="str">
        <f>IF(VLOOKUP(C55,Results!B:R,14,FALSE)=""," ",VLOOKUP(C55,Results!B:R,14,FALSE))</f>
        <v> 4.38,3</v>
      </c>
    </row>
    <row r="56" spans="1:9" ht="14.25">
      <c r="A56" s="209">
        <f t="shared" si="0"/>
        <v>49</v>
      </c>
      <c r="B56" s="232">
        <f>COUNTIF($D$1:D55,D56)+1</f>
        <v>7</v>
      </c>
      <c r="C56" s="210">
        <v>69</v>
      </c>
      <c r="D56" s="211" t="str">
        <f>VLOOKUP(C56,'Champ Classes'!A:B,2,FALSE)</f>
        <v>2WD-ST</v>
      </c>
      <c r="E56" s="212" t="str">
        <f>CONCATENATE(VLOOKUP(C56,Startlist!B:H,3,FALSE)," / ",VLOOKUP(C56,Startlist!B:H,4,FALSE))</f>
        <v>Aleksander Strelkov / Meigo Vene</v>
      </c>
      <c r="F56" s="213" t="str">
        <f>VLOOKUP(C56,Startlist!B:F,5,FALSE)</f>
        <v>EST</v>
      </c>
      <c r="G56" s="212" t="str">
        <f>VLOOKUP(C56,Startlist!B:H,7,FALSE)</f>
        <v>BMW 320I</v>
      </c>
      <c r="H56" s="212" t="str">
        <f>IF(VLOOKUP(C56,Startlist!B:H,6,FALSE)="","",VLOOKUP(C56,Startlist!B:H,6,FALSE))</f>
        <v>Aleksander Strelkov</v>
      </c>
      <c r="I56" s="214" t="str">
        <f>IF(VLOOKUP(C56,Results!B:R,14,FALSE)=""," ",VLOOKUP(C56,Results!B:R,14,FALSE))</f>
        <v> 4.38,4</v>
      </c>
    </row>
    <row r="57" spans="1:9" ht="14.25">
      <c r="A57" s="209">
        <f t="shared" si="0"/>
        <v>50</v>
      </c>
      <c r="B57" s="232">
        <f>COUNTIF($D$1:D56,D57)+1</f>
        <v>8</v>
      </c>
      <c r="C57" s="210">
        <v>88</v>
      </c>
      <c r="D57" s="211" t="str">
        <f>VLOOKUP(C57,'Champ Classes'!A:B,2,FALSE)</f>
        <v>2WD-ST</v>
      </c>
      <c r="E57" s="212" t="str">
        <f>CONCATENATE(VLOOKUP(C57,Startlist!B:H,3,FALSE)," / ",VLOOKUP(C57,Startlist!B:H,4,FALSE))</f>
        <v>Kert Sang / Toomas Rosar</v>
      </c>
      <c r="F57" s="213" t="str">
        <f>VLOOKUP(C57,Startlist!B:F,5,FALSE)</f>
        <v>EST</v>
      </c>
      <c r="G57" s="212" t="str">
        <f>VLOOKUP(C57,Startlist!B:H,7,FALSE)</f>
        <v>BMW 318</v>
      </c>
      <c r="H57" s="212" t="str">
        <f>IF(VLOOKUP(C57,Startlist!B:H,6,FALSE)="","",VLOOKUP(C57,Startlist!B:H,6,FALSE))</f>
        <v>Libatse Romuracing</v>
      </c>
      <c r="I57" s="214" t="str">
        <f>IF(VLOOKUP(C57,Results!B:R,14,FALSE)=""," ",VLOOKUP(C57,Results!B:R,14,FALSE))</f>
        <v> 4.38,5</v>
      </c>
    </row>
    <row r="58" spans="1:9" ht="14.25">
      <c r="A58" s="209">
        <f t="shared" si="0"/>
        <v>51</v>
      </c>
      <c r="B58" s="232">
        <f>COUNTIF($D$1:D57,D58)+1</f>
        <v>9</v>
      </c>
      <c r="C58" s="210">
        <v>106</v>
      </c>
      <c r="D58" s="211" t="str">
        <f>VLOOKUP(C58,'Champ Classes'!A:B,2,FALSE)</f>
        <v>2WD-ST</v>
      </c>
      <c r="E58" s="212" t="str">
        <f>CONCATENATE(VLOOKUP(C58,Startlist!B:H,3,FALSE)," / ",VLOOKUP(C58,Startlist!B:H,4,FALSE))</f>
        <v>Sven Topasia / Mart Loitjärv</v>
      </c>
      <c r="F58" s="213" t="str">
        <f>VLOOKUP(C58,Startlist!B:F,5,FALSE)</f>
        <v>EST</v>
      </c>
      <c r="G58" s="212" t="str">
        <f>VLOOKUP(C58,Startlist!B:H,7,FALSE)</f>
        <v>BMW 318</v>
      </c>
      <c r="H58" s="212" t="str">
        <f>IF(VLOOKUP(C58,Startlist!B:H,6,FALSE)="","",VLOOKUP(C58,Startlist!B:H,6,FALSE))</f>
        <v>Käru Tehnikaklubi</v>
      </c>
      <c r="I58" s="214" t="str">
        <f>IF(VLOOKUP(C58,Results!B:R,14,FALSE)=""," ",VLOOKUP(C58,Results!B:R,14,FALSE))</f>
        <v> 4.39,5</v>
      </c>
    </row>
    <row r="59" spans="1:9" ht="14.25">
      <c r="A59" s="209">
        <f t="shared" si="0"/>
        <v>52</v>
      </c>
      <c r="B59" s="232">
        <f>COUNTIF($D$1:D58,D59)+1</f>
        <v>10</v>
      </c>
      <c r="C59" s="210">
        <v>125</v>
      </c>
      <c r="D59" s="211" t="str">
        <f>VLOOKUP(C59,'Champ Classes'!A:B,2,FALSE)</f>
        <v>2WD-ST</v>
      </c>
      <c r="E59" s="212" t="str">
        <f>CONCATENATE(VLOOKUP(C59,Startlist!B:H,3,FALSE)," / ",VLOOKUP(C59,Startlist!B:H,4,FALSE))</f>
        <v>Robert Peetson / Kenno Ploomipuu</v>
      </c>
      <c r="F59" s="213" t="str">
        <f>VLOOKUP(C59,Startlist!B:F,5,FALSE)</f>
        <v>EST</v>
      </c>
      <c r="G59" s="212" t="str">
        <f>VLOOKUP(C59,Startlist!B:H,7,FALSE)</f>
        <v>BMW 325I</v>
      </c>
      <c r="H59" s="212" t="str">
        <f>IF(VLOOKUP(C59,Startlist!B:H,6,FALSE)="","",VLOOKUP(C59,Startlist!B:H,6,FALSE))</f>
        <v>HRT Team</v>
      </c>
      <c r="I59" s="214" t="str">
        <f>IF(VLOOKUP(C59,Results!B:R,14,FALSE)=""," ",VLOOKUP(C59,Results!B:R,14,FALSE))</f>
        <v> 4.39,5</v>
      </c>
    </row>
    <row r="60" spans="1:9" ht="14.25">
      <c r="A60" s="209">
        <f t="shared" si="0"/>
        <v>53</v>
      </c>
      <c r="B60" s="232">
        <f>COUNTIF($D$1:D59,D60)+1</f>
        <v>2</v>
      </c>
      <c r="C60" s="210">
        <v>56</v>
      </c>
      <c r="D60" s="211" t="str">
        <f>VLOOKUP(C60,'Champ Classes'!A:B,2,FALSE)</f>
        <v>2WD-VT</v>
      </c>
      <c r="E60" s="212" t="str">
        <f>CONCATENATE(VLOOKUP(C60,Startlist!B:H,3,FALSE)," / ",VLOOKUP(C60,Startlist!B:H,4,FALSE))</f>
        <v>Rainer Umbleja / Marko Press</v>
      </c>
      <c r="F60" s="213" t="str">
        <f>VLOOKUP(C60,Startlist!B:F,5,FALSE)</f>
        <v>EST</v>
      </c>
      <c r="G60" s="212" t="str">
        <f>VLOOKUP(C60,Startlist!B:H,7,FALSE)</f>
        <v>BMW 318</v>
      </c>
      <c r="H60" s="212" t="str">
        <f>IF(VLOOKUP(C60,Startlist!B:H,6,FALSE)="","",VLOOKUP(C60,Startlist!B:H,6,FALSE))</f>
        <v>360Auto</v>
      </c>
      <c r="I60" s="214" t="str">
        <f>IF(VLOOKUP(C60,Results!B:R,14,FALSE)=""," ",VLOOKUP(C60,Results!B:R,14,FALSE))</f>
        <v> 4.39,7</v>
      </c>
    </row>
    <row r="61" spans="1:9" ht="14.25">
      <c r="A61" s="209">
        <f t="shared" si="0"/>
        <v>54</v>
      </c>
      <c r="B61" s="232">
        <f>COUNTIF($D$1:D60,D61)+1</f>
        <v>3</v>
      </c>
      <c r="C61" s="210">
        <v>103</v>
      </c>
      <c r="D61" s="211" t="str">
        <f>VLOOKUP(C61,'Champ Classes'!A:B,2,FALSE)</f>
        <v>2WD-VT</v>
      </c>
      <c r="E61" s="212" t="str">
        <f>CONCATENATE(VLOOKUP(C61,Startlist!B:H,3,FALSE)," / ",VLOOKUP(C61,Startlist!B:H,4,FALSE))</f>
        <v>Tanel Treiel / Andreas Simmermann</v>
      </c>
      <c r="F61" s="213" t="str">
        <f>VLOOKUP(C61,Startlist!B:F,5,FALSE)</f>
        <v>EST</v>
      </c>
      <c r="G61" s="212" t="str">
        <f>VLOOKUP(C61,Startlist!B:H,7,FALSE)</f>
        <v>BMW 316</v>
      </c>
      <c r="H61" s="212" t="str">
        <f>IF(VLOOKUP(C61,Startlist!B:H,6,FALSE)="","",VLOOKUP(C61,Startlist!B:H,6,FALSE))</f>
        <v>Tanel Treiel</v>
      </c>
      <c r="I61" s="214" t="str">
        <f>IF(VLOOKUP(C61,Results!B:R,14,FALSE)=""," ",VLOOKUP(C61,Results!B:R,14,FALSE))</f>
        <v> 4.40,3</v>
      </c>
    </row>
    <row r="62" spans="1:9" ht="14.25">
      <c r="A62" s="209">
        <f t="shared" si="0"/>
        <v>55</v>
      </c>
      <c r="B62" s="232">
        <f>COUNTIF($D$1:D61,D62)+1</f>
        <v>4</v>
      </c>
      <c r="C62" s="210">
        <v>113</v>
      </c>
      <c r="D62" s="211" t="str">
        <f>VLOOKUP(C62,'Champ Classes'!A:B,2,FALSE)</f>
        <v>2WD-VT</v>
      </c>
      <c r="E62" s="212" t="str">
        <f>CONCATENATE(VLOOKUP(C62,Startlist!B:H,3,FALSE)," / ",VLOOKUP(C62,Startlist!B:H,4,FALSE))</f>
        <v>Alvar Udu / Lauri Varblas</v>
      </c>
      <c r="F62" s="213" t="str">
        <f>VLOOKUP(C62,Startlist!B:F,5,FALSE)</f>
        <v>EST</v>
      </c>
      <c r="G62" s="212" t="str">
        <f>VLOOKUP(C62,Startlist!B:H,7,FALSE)</f>
        <v>BMW 116</v>
      </c>
      <c r="H62" s="212" t="str">
        <f>IF(VLOOKUP(C62,Startlist!B:H,6,FALSE)="","",VLOOKUP(C62,Startlist!B:H,6,FALSE))</f>
        <v>Alvar Udu</v>
      </c>
      <c r="I62" s="214" t="str">
        <f>IF(VLOOKUP(C62,Results!B:R,14,FALSE)=""," ",VLOOKUP(C62,Results!B:R,14,FALSE))</f>
        <v> 4.40,5</v>
      </c>
    </row>
    <row r="63" spans="1:9" ht="14.25">
      <c r="A63" s="209">
        <f t="shared" si="0"/>
        <v>56</v>
      </c>
      <c r="B63" s="232">
        <f>COUNTIF($D$1:D62,D63)+1</f>
        <v>3</v>
      </c>
      <c r="C63" s="210">
        <v>27</v>
      </c>
      <c r="D63" s="211" t="str">
        <f>VLOOKUP(C63,'Champ Classes'!A:B,2,FALSE)</f>
        <v>J18</v>
      </c>
      <c r="E63" s="212" t="str">
        <f>CONCATENATE(VLOOKUP(C63,Startlist!B:H,3,FALSE)," / ",VLOOKUP(C63,Startlist!B:H,4,FALSE))</f>
        <v>Rainer Raun / Riivo Mesila</v>
      </c>
      <c r="F63" s="213" t="str">
        <f>VLOOKUP(C63,Startlist!B:F,5,FALSE)</f>
        <v>EST</v>
      </c>
      <c r="G63" s="212" t="str">
        <f>VLOOKUP(C63,Startlist!B:H,7,FALSE)</f>
        <v>Honda Civic</v>
      </c>
      <c r="H63" s="212" t="str">
        <f>IF(VLOOKUP(C63,Startlist!B:H,6,FALSE)="","",VLOOKUP(C63,Startlist!B:H,6,FALSE))</f>
        <v>Thule Motorsport</v>
      </c>
      <c r="I63" s="214" t="str">
        <f>IF(VLOOKUP(C63,Results!B:R,14,FALSE)=""," ",VLOOKUP(C63,Results!B:R,14,FALSE))</f>
        <v> 4.40,8</v>
      </c>
    </row>
    <row r="64" spans="1:9" ht="14.25">
      <c r="A64" s="209">
        <f t="shared" si="0"/>
        <v>57</v>
      </c>
      <c r="B64" s="232">
        <f>COUNTIF($D$1:D63,D64)+1</f>
        <v>11</v>
      </c>
      <c r="C64" s="210">
        <v>111</v>
      </c>
      <c r="D64" s="211" t="str">
        <f>VLOOKUP(C64,'Champ Classes'!A:B,2,FALSE)</f>
        <v>2WD-ST</v>
      </c>
      <c r="E64" s="212" t="str">
        <f>CONCATENATE(VLOOKUP(C64,Startlist!B:H,3,FALSE)," / ",VLOOKUP(C64,Startlist!B:H,4,FALSE))</f>
        <v>Rait Reiman / Rauno Hõrak</v>
      </c>
      <c r="F64" s="213" t="str">
        <f>VLOOKUP(C64,Startlist!B:F,5,FALSE)</f>
        <v>EST</v>
      </c>
      <c r="G64" s="212" t="str">
        <f>VLOOKUP(C64,Startlist!B:H,7,FALSE)</f>
        <v>BMW 320I</v>
      </c>
      <c r="H64" s="212" t="str">
        <f>IF(VLOOKUP(C64,Startlist!B:H,6,FALSE)="","",VLOOKUP(C64,Startlist!B:H,6,FALSE))</f>
        <v>Rait Reiman</v>
      </c>
      <c r="I64" s="214" t="str">
        <f>IF(VLOOKUP(C64,Results!B:R,14,FALSE)=""," ",VLOOKUP(C64,Results!B:R,14,FALSE))</f>
        <v> 4.40,8</v>
      </c>
    </row>
    <row r="65" spans="1:9" ht="14.25">
      <c r="A65" s="209">
        <f t="shared" si="0"/>
        <v>58</v>
      </c>
      <c r="B65" s="232">
        <f>COUNTIF($D$1:D64,D65)+1</f>
        <v>7</v>
      </c>
      <c r="C65" s="210">
        <v>67</v>
      </c>
      <c r="D65" s="211" t="str">
        <f>VLOOKUP(C65,'Champ Classes'!A:B,2,FALSE)</f>
        <v>2WD-SE</v>
      </c>
      <c r="E65" s="212" t="str">
        <f>CONCATENATE(VLOOKUP(C65,Startlist!B:H,3,FALSE)," / ",VLOOKUP(C65,Startlist!B:H,4,FALSE))</f>
        <v>Karla Kirsch / Teet Varik</v>
      </c>
      <c r="F65" s="213" t="str">
        <f>VLOOKUP(C65,Startlist!B:F,5,FALSE)</f>
        <v>EST</v>
      </c>
      <c r="G65" s="212" t="str">
        <f>VLOOKUP(C65,Startlist!B:H,7,FALSE)</f>
        <v>Audi A3</v>
      </c>
      <c r="H65" s="212">
        <f>IF(VLOOKUP(C65,Startlist!B:H,6,FALSE)="","",VLOOKUP(C65,Startlist!B:H,6,FALSE))</f>
      </c>
      <c r="I65" s="214" t="str">
        <f>IF(VLOOKUP(C65,Results!B:R,14,FALSE)=""," ",VLOOKUP(C65,Results!B:R,14,FALSE))</f>
        <v> 4.40,9</v>
      </c>
    </row>
    <row r="66" spans="1:9" ht="14.25">
      <c r="A66" s="209">
        <f t="shared" si="0"/>
        <v>59</v>
      </c>
      <c r="B66" s="232">
        <f>COUNTIF($D$1:D65,D66)+1</f>
        <v>5</v>
      </c>
      <c r="C66" s="210">
        <v>104</v>
      </c>
      <c r="D66" s="211" t="str">
        <f>VLOOKUP(C66,'Champ Classes'!A:B,2,FALSE)</f>
        <v>2WD-VT</v>
      </c>
      <c r="E66" s="212" t="str">
        <f>CONCATENATE(VLOOKUP(C66,Startlist!B:H,3,FALSE)," / ",VLOOKUP(C66,Startlist!B:H,4,FALSE))</f>
        <v>Martin Ploom / Karl-Aksel Junker</v>
      </c>
      <c r="F66" s="213" t="str">
        <f>VLOOKUP(C66,Startlist!B:F,5,FALSE)</f>
        <v>EST</v>
      </c>
      <c r="G66" s="212" t="str">
        <f>VLOOKUP(C66,Startlist!B:H,7,FALSE)</f>
        <v>BMW 316I</v>
      </c>
      <c r="H66" s="212" t="str">
        <f>IF(VLOOKUP(C66,Startlist!B:H,6,FALSE)="","",VLOOKUP(C66,Startlist!B:H,6,FALSE))</f>
        <v>360Auto</v>
      </c>
      <c r="I66" s="214" t="str">
        <f>IF(VLOOKUP(C66,Results!B:R,14,FALSE)=""," ",VLOOKUP(C66,Results!B:R,14,FALSE))</f>
        <v> 4.40,9</v>
      </c>
    </row>
    <row r="67" spans="1:9" ht="14.25">
      <c r="A67" s="209">
        <f t="shared" si="0"/>
        <v>60</v>
      </c>
      <c r="B67" s="232">
        <f>COUNTIF($D$1:D66,D67)+1</f>
        <v>10</v>
      </c>
      <c r="C67" s="210">
        <v>21</v>
      </c>
      <c r="D67" s="211" t="str">
        <f>VLOOKUP(C67,'Champ Classes'!A:B,2,FALSE)</f>
        <v>J16</v>
      </c>
      <c r="E67" s="212" t="str">
        <f>CONCATENATE(VLOOKUP(C67,Startlist!B:H,3,FALSE)," / ",VLOOKUP(C67,Startlist!B:H,4,FALSE))</f>
        <v>Sander Mõik / Raigo Reimal</v>
      </c>
      <c r="F67" s="213" t="str">
        <f>VLOOKUP(C67,Startlist!B:F,5,FALSE)</f>
        <v>EST</v>
      </c>
      <c r="G67" s="212" t="str">
        <f>VLOOKUP(C67,Startlist!B:H,7,FALSE)</f>
        <v>Ford Fiesta</v>
      </c>
      <c r="H67" s="212" t="str">
        <f>IF(VLOOKUP(C67,Startlist!B:H,6,FALSE)="","",VLOOKUP(C67,Startlist!B:H,6,FALSE))</f>
        <v>HT Motorsport</v>
      </c>
      <c r="I67" s="214" t="str">
        <f>IF(VLOOKUP(C67,Results!B:R,14,FALSE)=""," ",VLOOKUP(C67,Results!B:R,14,FALSE))</f>
        <v> 4.41,1</v>
      </c>
    </row>
    <row r="68" spans="1:9" ht="14.25">
      <c r="A68" s="209">
        <f t="shared" si="0"/>
        <v>61</v>
      </c>
      <c r="B68" s="232">
        <f>COUNTIF($D$1:D67,D68)+1</f>
        <v>8</v>
      </c>
      <c r="C68" s="210">
        <v>78</v>
      </c>
      <c r="D68" s="211" t="str">
        <f>VLOOKUP(C68,'Champ Classes'!A:B,2,FALSE)</f>
        <v>2WD-SE</v>
      </c>
      <c r="E68" s="212" t="str">
        <f>CONCATENATE(VLOOKUP(C68,Startlist!B:H,3,FALSE)," / ",VLOOKUP(C68,Startlist!B:H,4,FALSE))</f>
        <v>Romet Liiv / Sander Liiv</v>
      </c>
      <c r="F68" s="213" t="str">
        <f>VLOOKUP(C68,Startlist!B:F,5,FALSE)</f>
        <v>EST</v>
      </c>
      <c r="G68" s="212" t="str">
        <f>VLOOKUP(C68,Startlist!B:H,7,FALSE)</f>
        <v>Honda Civic Type-R</v>
      </c>
      <c r="H68" s="212" t="str">
        <f>IF(VLOOKUP(C68,Startlist!B:H,6,FALSE)="","",VLOOKUP(C68,Startlist!B:H,6,FALSE))</f>
        <v>TLK Racing</v>
      </c>
      <c r="I68" s="214" t="str">
        <f>IF(VLOOKUP(C68,Results!B:R,14,FALSE)=""," ",VLOOKUP(C68,Results!B:R,14,FALSE))</f>
        <v> 4.41,7</v>
      </c>
    </row>
    <row r="69" spans="1:9" ht="14.25">
      <c r="A69" s="209">
        <f t="shared" si="0"/>
        <v>62</v>
      </c>
      <c r="B69" s="232">
        <f>COUNTIF($D$1:D68,D69)+1</f>
        <v>6</v>
      </c>
      <c r="C69" s="210">
        <v>76</v>
      </c>
      <c r="D69" s="211" t="str">
        <f>VLOOKUP(C69,'Champ Classes'!A:B,2,FALSE)</f>
        <v>2WD-VT</v>
      </c>
      <c r="E69" s="212" t="str">
        <f>CONCATENATE(VLOOKUP(C69,Startlist!B:H,3,FALSE)," / ",VLOOKUP(C69,Startlist!B:H,4,FALSE))</f>
        <v>Margus Raudsepp / Indrek Raudsepp</v>
      </c>
      <c r="F69" s="213" t="str">
        <f>VLOOKUP(C69,Startlist!B:F,5,FALSE)</f>
        <v>EST</v>
      </c>
      <c r="G69" s="212" t="str">
        <f>VLOOKUP(C69,Startlist!B:H,7,FALSE)</f>
        <v>BMW Compact E36</v>
      </c>
      <c r="H69" s="212" t="str">
        <f>IF(VLOOKUP(C69,Startlist!B:H,6,FALSE)="","",VLOOKUP(C69,Startlist!B:H,6,FALSE))</f>
        <v>Margus Raudsepp</v>
      </c>
      <c r="I69" s="214" t="str">
        <f>IF(VLOOKUP(C69,Results!B:R,14,FALSE)=""," ",VLOOKUP(C69,Results!B:R,14,FALSE))</f>
        <v> 4.41,8</v>
      </c>
    </row>
    <row r="70" spans="1:9" ht="14.25">
      <c r="A70" s="209">
        <f t="shared" si="0"/>
        <v>63</v>
      </c>
      <c r="B70" s="232">
        <f>COUNTIF($D$1:D69,D70)+1</f>
        <v>11</v>
      </c>
      <c r="C70" s="210">
        <v>20</v>
      </c>
      <c r="D70" s="211" t="str">
        <f>VLOOKUP(C70,'Champ Classes'!A:B,2,FALSE)</f>
        <v>J16</v>
      </c>
      <c r="E70" s="212" t="str">
        <f>CONCATENATE(VLOOKUP(C70,Startlist!B:H,3,FALSE)," / ",VLOOKUP(C70,Startlist!B:H,4,FALSE))</f>
        <v>Rasmus Rauk / Neeme Koppel</v>
      </c>
      <c r="F70" s="213" t="str">
        <f>VLOOKUP(C70,Startlist!B:F,5,FALSE)</f>
        <v>EST</v>
      </c>
      <c r="G70" s="212" t="str">
        <f>VLOOKUP(C70,Startlist!B:H,7,FALSE)</f>
        <v>Nissan Sunny</v>
      </c>
      <c r="H70" s="212" t="str">
        <f>IF(VLOOKUP(C70,Startlist!B:H,6,FALSE)="","",VLOOKUP(C70,Startlist!B:H,6,FALSE))</f>
        <v>Thule Motorsport</v>
      </c>
      <c r="I70" s="214" t="str">
        <f>IF(VLOOKUP(C70,Results!B:R,14,FALSE)=""," ",VLOOKUP(C70,Results!B:R,14,FALSE))</f>
        <v> 4.42,4</v>
      </c>
    </row>
    <row r="71" spans="1:9" ht="14.25">
      <c r="A71" s="209">
        <f t="shared" si="0"/>
        <v>64</v>
      </c>
      <c r="B71" s="232">
        <f>COUNTIF($D$1:D70,D71)+1</f>
        <v>7</v>
      </c>
      <c r="C71" s="210">
        <v>121</v>
      </c>
      <c r="D71" s="211" t="str">
        <f>VLOOKUP(C71,'Champ Classes'!A:B,2,FALSE)</f>
        <v>2WD-VT</v>
      </c>
      <c r="E71" s="212" t="str">
        <f>CONCATENATE(VLOOKUP(C71,Startlist!B:H,3,FALSE)," / ",VLOOKUP(C71,Startlist!B:H,4,FALSE))</f>
        <v>Kaspar Kark / Raido Vespere</v>
      </c>
      <c r="F71" s="213" t="str">
        <f>VLOOKUP(C71,Startlist!B:F,5,FALSE)</f>
        <v>EST</v>
      </c>
      <c r="G71" s="212" t="str">
        <f>VLOOKUP(C71,Startlist!B:H,7,FALSE)</f>
        <v>BMW 318I</v>
      </c>
      <c r="H71" s="212" t="str">
        <f>IF(VLOOKUP(C71,Startlist!B:H,6,FALSE)="","",VLOOKUP(C71,Startlist!B:H,6,FALSE))</f>
        <v>BTR Racing</v>
      </c>
      <c r="I71" s="214" t="str">
        <f>IF(VLOOKUP(C71,Results!B:R,14,FALSE)=""," ",VLOOKUP(C71,Results!B:R,14,FALSE))</f>
        <v> 4.43,3</v>
      </c>
    </row>
    <row r="72" spans="1:9" ht="14.25">
      <c r="A72" s="209">
        <f t="shared" si="0"/>
        <v>65</v>
      </c>
      <c r="B72" s="232">
        <f>COUNTIF($D$1:D71,D72)+1</f>
        <v>8</v>
      </c>
      <c r="C72" s="210">
        <v>118</v>
      </c>
      <c r="D72" s="211" t="str">
        <f>VLOOKUP(C72,'Champ Classes'!A:B,2,FALSE)</f>
        <v>2WD-VE</v>
      </c>
      <c r="E72" s="212" t="str">
        <f>CONCATENATE(VLOOKUP(C72,Startlist!B:H,3,FALSE)," / ",VLOOKUP(C72,Startlist!B:H,4,FALSE))</f>
        <v>Ulvar Orgus / Maarika Pihlamäe</v>
      </c>
      <c r="F72" s="213" t="str">
        <f>VLOOKUP(C72,Startlist!B:F,5,FALSE)</f>
        <v>EST</v>
      </c>
      <c r="G72" s="212" t="str">
        <f>VLOOKUP(C72,Startlist!B:H,7,FALSE)</f>
        <v>Toyota Yaris</v>
      </c>
      <c r="H72" s="212" t="str">
        <f>IF(VLOOKUP(C72,Startlist!B:H,6,FALSE)="","",VLOOKUP(C72,Startlist!B:H,6,FALSE))</f>
        <v>Ulvar Orgus</v>
      </c>
      <c r="I72" s="214" t="str">
        <f>IF(VLOOKUP(C72,Results!B:R,14,FALSE)=""," ",VLOOKUP(C72,Results!B:R,14,FALSE))</f>
        <v> 4.43,4</v>
      </c>
    </row>
    <row r="73" spans="1:9" ht="14.25">
      <c r="A73" s="209">
        <f t="shared" si="0"/>
        <v>66</v>
      </c>
      <c r="B73" s="232">
        <f>COUNTIF($D$1:D72,D73)+1</f>
        <v>12</v>
      </c>
      <c r="C73" s="210">
        <v>7</v>
      </c>
      <c r="D73" s="211" t="str">
        <f>VLOOKUP(C73,'Champ Classes'!A:B,2,FALSE)</f>
        <v>J16</v>
      </c>
      <c r="E73" s="212" t="str">
        <f>CONCATENATE(VLOOKUP(C73,Startlist!B:H,3,FALSE)," / ",VLOOKUP(C73,Startlist!B:H,4,FALSE))</f>
        <v>Albert Ako Kokk / Veiko Vares</v>
      </c>
      <c r="F73" s="213" t="str">
        <f>VLOOKUP(C73,Startlist!B:F,5,FALSE)</f>
        <v>EST</v>
      </c>
      <c r="G73" s="212" t="str">
        <f>VLOOKUP(C73,Startlist!B:H,7,FALSE)</f>
        <v>Ford Fiesta</v>
      </c>
      <c r="H73" s="212" t="str">
        <f>IF(VLOOKUP(C73,Startlist!B:H,6,FALSE)="","",VLOOKUP(C73,Startlist!B:H,6,FALSE))</f>
        <v>Marko Kokk</v>
      </c>
      <c r="I73" s="214" t="str">
        <f>IF(VLOOKUP(C73,Results!B:R,14,FALSE)=""," ",VLOOKUP(C73,Results!B:R,14,FALSE))</f>
        <v> 4.44,4</v>
      </c>
    </row>
    <row r="74" spans="1:9" ht="14.25">
      <c r="A74" s="209">
        <f aca="true" t="shared" si="1" ref="A74:A102">A73+1</f>
        <v>67</v>
      </c>
      <c r="B74" s="232">
        <f>COUNTIF($D$1:D73,D74)+1</f>
        <v>13</v>
      </c>
      <c r="C74" s="210">
        <v>11</v>
      </c>
      <c r="D74" s="211" t="str">
        <f>VLOOKUP(C74,'Champ Classes'!A:B,2,FALSE)</f>
        <v>J16</v>
      </c>
      <c r="E74" s="212" t="str">
        <f>CONCATENATE(VLOOKUP(C74,Startlist!B:H,3,FALSE)," / ",VLOOKUP(C74,Startlist!B:H,4,FALSE))</f>
        <v>Grete Mia Koha / Taavi Koha</v>
      </c>
      <c r="F74" s="213" t="str">
        <f>VLOOKUP(C74,Startlist!B:F,5,FALSE)</f>
        <v>EST</v>
      </c>
      <c r="G74" s="212" t="str">
        <f>VLOOKUP(C74,Startlist!B:H,7,FALSE)</f>
        <v>Ford Fiesta</v>
      </c>
      <c r="H74" s="212" t="str">
        <f>IF(VLOOKUP(C74,Startlist!B:H,6,FALSE)="","",VLOOKUP(C74,Startlist!B:H,6,FALSE))</f>
        <v>CRC</v>
      </c>
      <c r="I74" s="214" t="str">
        <f>IF(VLOOKUP(C74,Results!B:R,14,FALSE)=""," ",VLOOKUP(C74,Results!B:R,14,FALSE))</f>
        <v> 4.44,8</v>
      </c>
    </row>
    <row r="75" spans="1:9" ht="14.25">
      <c r="A75" s="209">
        <f t="shared" si="1"/>
        <v>68</v>
      </c>
      <c r="B75" s="232">
        <f>COUNTIF($D$1:D74,D75)+1</f>
        <v>8</v>
      </c>
      <c r="C75" s="210">
        <v>73</v>
      </c>
      <c r="D75" s="211" t="str">
        <f>VLOOKUP(C75,'Champ Classes'!A:B,2,FALSE)</f>
        <v>2WD-VT</v>
      </c>
      <c r="E75" s="212" t="str">
        <f>CONCATENATE(VLOOKUP(C75,Startlist!B:H,3,FALSE)," / ",VLOOKUP(C75,Startlist!B:H,4,FALSE))</f>
        <v>Tanel Madiste / Joonas Kaup</v>
      </c>
      <c r="F75" s="213" t="str">
        <f>VLOOKUP(C75,Startlist!B:F,5,FALSE)</f>
        <v>EST</v>
      </c>
      <c r="G75" s="212" t="str">
        <f>VLOOKUP(C75,Startlist!B:H,7,FALSE)</f>
        <v>BMW 318TI</v>
      </c>
      <c r="H75" s="212" t="str">
        <f>IF(VLOOKUP(C75,Startlist!B:H,6,FALSE)="","",VLOOKUP(C75,Startlist!B:H,6,FALSE))</f>
        <v>WKND Racing</v>
      </c>
      <c r="I75" s="214" t="str">
        <f>IF(VLOOKUP(C75,Results!B:R,14,FALSE)=""," ",VLOOKUP(C75,Results!B:R,14,FALSE))</f>
        <v> 4.45,9</v>
      </c>
    </row>
    <row r="76" spans="1:9" ht="14.25">
      <c r="A76" s="209">
        <f t="shared" si="1"/>
        <v>69</v>
      </c>
      <c r="B76" s="232">
        <f>COUNTIF($D$1:D75,D76)+1</f>
        <v>3</v>
      </c>
      <c r="C76" s="210">
        <v>80</v>
      </c>
      <c r="D76" s="211" t="str">
        <f>VLOOKUP(C76,'Champ Classes'!A:B,2,FALSE)</f>
        <v>SU</v>
      </c>
      <c r="E76" s="212" t="str">
        <f>CONCATENATE(VLOOKUP(C76,Startlist!B:H,3,FALSE)," / ",VLOOKUP(C76,Startlist!B:H,4,FALSE))</f>
        <v>Reigo Raadik / Reigo Rannak</v>
      </c>
      <c r="F76" s="213" t="str">
        <f>VLOOKUP(C76,Startlist!B:F,5,FALSE)</f>
        <v>EST</v>
      </c>
      <c r="G76" s="212" t="str">
        <f>VLOOKUP(C76,Startlist!B:H,7,FALSE)</f>
        <v>Lada 2107</v>
      </c>
      <c r="H76" s="212" t="str">
        <f>IF(VLOOKUP(C76,Startlist!B:H,6,FALSE)="","",VLOOKUP(C76,Startlist!B:H,6,FALSE))</f>
        <v>Märjamaa Rally Team</v>
      </c>
      <c r="I76" s="214" t="str">
        <f>IF(VLOOKUP(C76,Results!B:R,14,FALSE)=""," ",VLOOKUP(C76,Results!B:R,14,FALSE))</f>
        <v> 4.46,4</v>
      </c>
    </row>
    <row r="77" spans="1:9" ht="14.25">
      <c r="A77" s="209">
        <f t="shared" si="1"/>
        <v>70</v>
      </c>
      <c r="B77" s="232">
        <f>COUNTIF($D$1:D76,D77)+1</f>
        <v>9</v>
      </c>
      <c r="C77" s="210">
        <v>119</v>
      </c>
      <c r="D77" s="211" t="str">
        <f>VLOOKUP(C77,'Champ Classes'!A:B,2,FALSE)</f>
        <v>2WD-VE</v>
      </c>
      <c r="E77" s="212" t="str">
        <f>CONCATENATE(VLOOKUP(C77,Startlist!B:H,3,FALSE)," / ",VLOOKUP(C77,Startlist!B:H,4,FALSE))</f>
        <v>Martin Kabral / Mihkel Kabral</v>
      </c>
      <c r="F77" s="213" t="str">
        <f>VLOOKUP(C77,Startlist!B:F,5,FALSE)</f>
        <v>EST</v>
      </c>
      <c r="G77" s="212" t="str">
        <f>VLOOKUP(C77,Startlist!B:H,7,FALSE)</f>
        <v>Ford Puma</v>
      </c>
      <c r="H77" s="212" t="str">
        <f>IF(VLOOKUP(C77,Startlist!B:H,6,FALSE)="","",VLOOKUP(C77,Startlist!B:H,6,FALSE))</f>
        <v>Martin Kabral</v>
      </c>
      <c r="I77" s="214" t="str">
        <f>IF(VLOOKUP(C77,Results!B:R,14,FALSE)=""," ",VLOOKUP(C77,Results!B:R,14,FALSE))</f>
        <v> 4.46,8</v>
      </c>
    </row>
    <row r="78" spans="1:9" ht="14.25">
      <c r="A78" s="209">
        <f t="shared" si="1"/>
        <v>71</v>
      </c>
      <c r="B78" s="232">
        <f>COUNTIF($D$1:D77,D78)+1</f>
        <v>12</v>
      </c>
      <c r="C78" s="210">
        <v>123</v>
      </c>
      <c r="D78" s="211" t="str">
        <f>VLOOKUP(C78,'Champ Classes'!A:B,2,FALSE)</f>
        <v>2WD-ST</v>
      </c>
      <c r="E78" s="212" t="str">
        <f>CONCATENATE(VLOOKUP(C78,Startlist!B:H,3,FALSE)," / ",VLOOKUP(C78,Startlist!B:H,4,FALSE))</f>
        <v>Argo Lipp / Enrico Buntsel</v>
      </c>
      <c r="F78" s="213" t="str">
        <f>VLOOKUP(C78,Startlist!B:F,5,FALSE)</f>
        <v>EST</v>
      </c>
      <c r="G78" s="212" t="str">
        <f>VLOOKUP(C78,Startlist!B:H,7,FALSE)</f>
        <v>BMW 318I</v>
      </c>
      <c r="H78" s="212" t="str">
        <f>IF(VLOOKUP(C78,Startlist!B:H,6,FALSE)="","",VLOOKUP(C78,Startlist!B:H,6,FALSE))</f>
        <v>Argo Lipp</v>
      </c>
      <c r="I78" s="214" t="str">
        <f>IF(VLOOKUP(C78,Results!B:R,14,FALSE)=""," ",VLOOKUP(C78,Results!B:R,14,FALSE))</f>
        <v> 4.51,5</v>
      </c>
    </row>
    <row r="79" spans="1:9" ht="14.25">
      <c r="A79" s="209">
        <f t="shared" si="1"/>
        <v>72</v>
      </c>
      <c r="B79" s="232">
        <f>COUNTIF($D$1:D78,D79)+1</f>
        <v>9</v>
      </c>
      <c r="C79" s="210">
        <v>96</v>
      </c>
      <c r="D79" s="211" t="str">
        <f>VLOOKUP(C79,'Champ Classes'!A:B,2,FALSE)</f>
        <v>2WD-VT</v>
      </c>
      <c r="E79" s="212" t="str">
        <f>CONCATENATE(VLOOKUP(C79,Startlist!B:H,3,FALSE)," / ",VLOOKUP(C79,Startlist!B:H,4,FALSE))</f>
        <v>Silver Vahstein / Hannes Iir</v>
      </c>
      <c r="F79" s="213" t="str">
        <f>VLOOKUP(C79,Startlist!B:F,5,FALSE)</f>
        <v>EST</v>
      </c>
      <c r="G79" s="212" t="str">
        <f>VLOOKUP(C79,Startlist!B:H,7,FALSE)</f>
        <v>BMW 318I</v>
      </c>
      <c r="H79" s="212" t="str">
        <f>IF(VLOOKUP(C79,Startlist!B:H,6,FALSE)="","",VLOOKUP(C79,Startlist!B:H,6,FALSE))</f>
        <v>Thule Motorsport</v>
      </c>
      <c r="I79" s="214" t="str">
        <f>IF(VLOOKUP(C79,Results!B:R,14,FALSE)=""," ",VLOOKUP(C79,Results!B:R,14,FALSE))</f>
        <v> 4.51,6</v>
      </c>
    </row>
    <row r="80" spans="1:9" ht="14.25">
      <c r="A80" s="209">
        <f t="shared" si="1"/>
        <v>73</v>
      </c>
      <c r="B80" s="232">
        <f>COUNTIF($D$1:D79,D80)+1</f>
        <v>13</v>
      </c>
      <c r="C80" s="210">
        <v>72</v>
      </c>
      <c r="D80" s="211" t="str">
        <f>VLOOKUP(C80,'Champ Classes'!A:B,2,FALSE)</f>
        <v>2WD-ST</v>
      </c>
      <c r="E80" s="212" t="str">
        <f>CONCATENATE(VLOOKUP(C80,Startlist!B:H,3,FALSE)," / ",VLOOKUP(C80,Startlist!B:H,4,FALSE))</f>
        <v>Jarmo Lige / Sten Kuusik</v>
      </c>
      <c r="F80" s="213" t="str">
        <f>VLOOKUP(C80,Startlist!B:F,5,FALSE)</f>
        <v>EST</v>
      </c>
      <c r="G80" s="212" t="str">
        <f>VLOOKUP(C80,Startlist!B:H,7,FALSE)</f>
        <v>BMW Compact</v>
      </c>
      <c r="H80" s="212" t="str">
        <f>IF(VLOOKUP(C80,Startlist!B:H,6,FALSE)="","",VLOOKUP(C80,Startlist!B:H,6,FALSE))</f>
        <v>HRK</v>
      </c>
      <c r="I80" s="214" t="str">
        <f>IF(VLOOKUP(C80,Results!B:R,14,FALSE)=""," ",VLOOKUP(C80,Results!B:R,14,FALSE))</f>
        <v> 4.52,6</v>
      </c>
    </row>
    <row r="81" spans="1:9" ht="14.25">
      <c r="A81" s="209">
        <f t="shared" si="1"/>
        <v>74</v>
      </c>
      <c r="B81" s="232">
        <f>COUNTIF($D$1:D80,D81)+1</f>
        <v>14</v>
      </c>
      <c r="C81" s="210">
        <v>2</v>
      </c>
      <c r="D81" s="211" t="str">
        <f>VLOOKUP(C81,'Champ Classes'!A:B,2,FALSE)</f>
        <v>J16</v>
      </c>
      <c r="E81" s="212" t="str">
        <f>CONCATENATE(VLOOKUP(C81,Startlist!B:H,3,FALSE)," / ",VLOOKUP(C81,Startlist!B:H,4,FALSE))</f>
        <v>Henry Heinam / Urmo Heinam</v>
      </c>
      <c r="F81" s="213" t="str">
        <f>VLOOKUP(C81,Startlist!B:F,5,FALSE)</f>
        <v>EST</v>
      </c>
      <c r="G81" s="212" t="str">
        <f>VLOOKUP(C81,Startlist!B:H,7,FALSE)</f>
        <v>BMW 316I</v>
      </c>
      <c r="H81" s="212" t="str">
        <f>IF(VLOOKUP(C81,Startlist!B:H,6,FALSE)="","",VLOOKUP(C81,Startlist!B:H,6,FALSE))</f>
        <v>Urmo Heinam</v>
      </c>
      <c r="I81" s="214" t="str">
        <f>IF(VLOOKUP(C81,Results!B:R,14,FALSE)=""," ",VLOOKUP(C81,Results!B:R,14,FALSE))</f>
        <v> 4.52,7</v>
      </c>
    </row>
    <row r="82" spans="1:9" ht="14.25">
      <c r="A82" s="209">
        <f t="shared" si="1"/>
        <v>75</v>
      </c>
      <c r="B82" s="232">
        <f>COUNTIF($D$1:D81,D82)+1</f>
        <v>4</v>
      </c>
      <c r="C82" s="210">
        <v>1</v>
      </c>
      <c r="D82" s="211" t="str">
        <f>VLOOKUP(C82,'Champ Classes'!A:B,2,FALSE)</f>
        <v>J18</v>
      </c>
      <c r="E82" s="212" t="str">
        <f>CONCATENATE(VLOOKUP(C82,Startlist!B:H,3,FALSE)," / ",VLOOKUP(C82,Startlist!B:H,4,FALSE))</f>
        <v>Markus Peäske / Allar Heina</v>
      </c>
      <c r="F82" s="213" t="str">
        <f>VLOOKUP(C82,Startlist!B:F,5,FALSE)</f>
        <v>EST</v>
      </c>
      <c r="G82" s="212" t="str">
        <f>VLOOKUP(C82,Startlist!B:H,7,FALSE)</f>
        <v>BMW 318I</v>
      </c>
      <c r="H82" s="212" t="str">
        <f>IF(VLOOKUP(C82,Startlist!B:H,6,FALSE)="","",VLOOKUP(C82,Startlist!B:H,6,FALSE))</f>
        <v>Juuru Tehnikaklubi</v>
      </c>
      <c r="I82" s="214" t="str">
        <f>IF(VLOOKUP(C82,Results!B:R,14,FALSE)=""," ",VLOOKUP(C82,Results!B:R,14,FALSE))</f>
        <v> 4.53,1</v>
      </c>
    </row>
    <row r="83" spans="1:9" ht="14.25">
      <c r="A83" s="209">
        <f t="shared" si="1"/>
        <v>76</v>
      </c>
      <c r="B83" s="232">
        <f>COUNTIF($D$1:D82,D83)+1</f>
        <v>14</v>
      </c>
      <c r="C83" s="210">
        <v>70</v>
      </c>
      <c r="D83" s="211" t="str">
        <f>VLOOKUP(C83,'Champ Classes'!A:B,2,FALSE)</f>
        <v>2WD-ST</v>
      </c>
      <c r="E83" s="212" t="str">
        <f>CONCATENATE(VLOOKUP(C83,Startlist!B:H,3,FALSE)," / ",VLOOKUP(C83,Startlist!B:H,4,FALSE))</f>
        <v>Margo Lipp / Karl-Martin Pika</v>
      </c>
      <c r="F83" s="213" t="str">
        <f>VLOOKUP(C83,Startlist!B:F,5,FALSE)</f>
        <v>EST</v>
      </c>
      <c r="G83" s="212" t="str">
        <f>VLOOKUP(C83,Startlist!B:H,7,FALSE)</f>
        <v>BMW 320</v>
      </c>
      <c r="H83" s="212" t="str">
        <f>IF(VLOOKUP(C83,Startlist!B:H,6,FALSE)="","",VLOOKUP(C83,Startlist!B:H,6,FALSE))</f>
        <v>Margo Lipp</v>
      </c>
      <c r="I83" s="214" t="str">
        <f>IF(VLOOKUP(C83,Results!B:R,14,FALSE)=""," ",VLOOKUP(C83,Results!B:R,14,FALSE))</f>
        <v> 4.54,3</v>
      </c>
    </row>
    <row r="84" spans="1:9" ht="14.25">
      <c r="A84" s="209">
        <f t="shared" si="1"/>
        <v>77</v>
      </c>
      <c r="B84" s="232">
        <f>COUNTIF($D$1:D83,D84)+1</f>
        <v>10</v>
      </c>
      <c r="C84" s="210">
        <v>75</v>
      </c>
      <c r="D84" s="211" t="str">
        <f>VLOOKUP(C84,'Champ Classes'!A:B,2,FALSE)</f>
        <v>2WD-VT</v>
      </c>
      <c r="E84" s="212" t="str">
        <f>CONCATENATE(VLOOKUP(C84,Startlist!B:H,3,FALSE)," / ",VLOOKUP(C84,Startlist!B:H,4,FALSE))</f>
        <v>Jaak Riisberg / Taavi Kivi</v>
      </c>
      <c r="F84" s="213" t="str">
        <f>VLOOKUP(C84,Startlist!B:F,5,FALSE)</f>
        <v>EST</v>
      </c>
      <c r="G84" s="212" t="str">
        <f>VLOOKUP(C84,Startlist!B:H,7,FALSE)</f>
        <v>BMW 318IS</v>
      </c>
      <c r="H84" s="212" t="str">
        <f>IF(VLOOKUP(C84,Startlist!B:H,6,FALSE)="","",VLOOKUP(C84,Startlist!B:H,6,FALSE))</f>
        <v>Taavi Kivi</v>
      </c>
      <c r="I84" s="214" t="str">
        <f>IF(VLOOKUP(C84,Results!B:R,14,FALSE)=""," ",VLOOKUP(C84,Results!B:R,14,FALSE))</f>
        <v> 4.54,6</v>
      </c>
    </row>
    <row r="85" spans="1:9" ht="14.25">
      <c r="A85" s="209">
        <f t="shared" si="1"/>
        <v>78</v>
      </c>
      <c r="B85" s="232">
        <f>COUNTIF($D$1:D84,D85)+1</f>
        <v>1</v>
      </c>
      <c r="C85" s="210">
        <v>91</v>
      </c>
      <c r="D85" s="211" t="str">
        <f>VLOOKUP(C85,'Champ Classes'!A:B,2,FALSE)</f>
        <v>Naised</v>
      </c>
      <c r="E85" s="212" t="str">
        <f>CONCATENATE(VLOOKUP(C85,Startlist!B:H,3,FALSE)," / ",VLOOKUP(C85,Startlist!B:H,4,FALSE))</f>
        <v>Aira Lepp / Aneta Liik</v>
      </c>
      <c r="F85" s="213" t="str">
        <f>VLOOKUP(C85,Startlist!B:F,5,FALSE)</f>
        <v>EST</v>
      </c>
      <c r="G85" s="212" t="str">
        <f>VLOOKUP(C85,Startlist!B:H,7,FALSE)</f>
        <v>Nissan Sunny</v>
      </c>
      <c r="H85" s="212" t="str">
        <f>IF(VLOOKUP(C85,Startlist!B:H,6,FALSE)="","",VLOOKUP(C85,Startlist!B:H,6,FALSE))</f>
        <v>Thule Motorsport</v>
      </c>
      <c r="I85" s="214" t="str">
        <f>IF(VLOOKUP(C85,Results!B:R,14,FALSE)=""," ",VLOOKUP(C85,Results!B:R,14,FALSE))</f>
        <v> 4.55,4</v>
      </c>
    </row>
    <row r="86" spans="1:9" ht="14.25">
      <c r="A86" s="209">
        <f t="shared" si="1"/>
        <v>79</v>
      </c>
      <c r="B86" s="232">
        <f>COUNTIF($D$1:D85,D86)+1</f>
        <v>15</v>
      </c>
      <c r="C86" s="210">
        <v>109</v>
      </c>
      <c r="D86" s="211" t="str">
        <f>VLOOKUP(C86,'Champ Classes'!A:B,2,FALSE)</f>
        <v>2WD-ST</v>
      </c>
      <c r="E86" s="212" t="str">
        <f>CONCATENATE(VLOOKUP(C86,Startlist!B:H,3,FALSE)," / ",VLOOKUP(C86,Startlist!B:H,4,FALSE))</f>
        <v>Peeter Kask / Karl Kask</v>
      </c>
      <c r="F86" s="213" t="str">
        <f>VLOOKUP(C86,Startlist!B:F,5,FALSE)</f>
        <v>EST</v>
      </c>
      <c r="G86" s="212" t="str">
        <f>VLOOKUP(C86,Startlist!B:H,7,FALSE)</f>
        <v>BMW 323TI</v>
      </c>
      <c r="H86" s="212">
        <f>IF(VLOOKUP(C86,Startlist!B:H,6,FALSE)="","",VLOOKUP(C86,Startlist!B:H,6,FALSE))</f>
      </c>
      <c r="I86" s="214" t="str">
        <f>IF(VLOOKUP(C86,Results!B:R,14,FALSE)=""," ",VLOOKUP(C86,Results!B:R,14,FALSE))</f>
        <v> 4.56,2</v>
      </c>
    </row>
    <row r="87" spans="1:9" ht="14.25">
      <c r="A87" s="209">
        <f t="shared" si="1"/>
        <v>80</v>
      </c>
      <c r="B87" s="232">
        <f>COUNTIF($D$1:D86,D87)+1</f>
        <v>15</v>
      </c>
      <c r="C87" s="210">
        <v>12</v>
      </c>
      <c r="D87" s="211" t="str">
        <f>VLOOKUP(C87,'Champ Classes'!A:B,2,FALSE)</f>
        <v>J16</v>
      </c>
      <c r="E87" s="212" t="str">
        <f>CONCATENATE(VLOOKUP(C87,Startlist!B:H,3,FALSE)," / ",VLOOKUP(C87,Startlist!B:H,4,FALSE))</f>
        <v>Mattias Kõrge / Timmu Kõrge</v>
      </c>
      <c r="F87" s="213" t="str">
        <f>VLOOKUP(C87,Startlist!B:F,5,FALSE)</f>
        <v>EST</v>
      </c>
      <c r="G87" s="212" t="str">
        <f>VLOOKUP(C87,Startlist!B:H,7,FALSE)</f>
        <v>Ford Fiesta</v>
      </c>
      <c r="H87" s="212" t="str">
        <f>IF(VLOOKUP(C87,Startlist!B:H,6,FALSE)="","",VLOOKUP(C87,Startlist!B:H,6,FALSE))</f>
        <v>Saare Maa</v>
      </c>
      <c r="I87" s="214" t="str">
        <f>IF(VLOOKUP(C87,Results!B:R,14,FALSE)=""," ",VLOOKUP(C87,Results!B:R,14,FALSE))</f>
        <v> 4.56,5</v>
      </c>
    </row>
    <row r="88" spans="1:9" ht="14.25">
      <c r="A88" s="209">
        <f t="shared" si="1"/>
        <v>81</v>
      </c>
      <c r="B88" s="232">
        <f>COUNTIF($D$1:D87,D88)+1</f>
        <v>2</v>
      </c>
      <c r="C88" s="210">
        <v>101</v>
      </c>
      <c r="D88" s="211" t="str">
        <f>VLOOKUP(C88,'Champ Classes'!A:B,2,FALSE)</f>
        <v>Naised</v>
      </c>
      <c r="E88" s="212" t="str">
        <f>CONCATENATE(VLOOKUP(C88,Startlist!B:H,3,FALSE)," / ",VLOOKUP(C88,Startlist!B:H,4,FALSE))</f>
        <v>Triinu Tammel / Karoliina Tammel</v>
      </c>
      <c r="F88" s="213" t="str">
        <f>VLOOKUP(C88,Startlist!B:F,5,FALSE)</f>
        <v>EST</v>
      </c>
      <c r="G88" s="212" t="str">
        <f>VLOOKUP(C88,Startlist!B:H,7,FALSE)</f>
        <v>Ford Fiesta</v>
      </c>
      <c r="H88" s="212" t="str">
        <f>IF(VLOOKUP(C88,Startlist!B:H,6,FALSE)="","",VLOOKUP(C88,Startlist!B:H,6,FALSE))</f>
        <v>Thule Motorsport</v>
      </c>
      <c r="I88" s="214" t="str">
        <f>IF(VLOOKUP(C88,Results!B:R,14,FALSE)=""," ",VLOOKUP(C88,Results!B:R,14,FALSE))</f>
        <v> 4.57,5</v>
      </c>
    </row>
    <row r="89" spans="1:9" ht="14.25">
      <c r="A89" s="209">
        <f t="shared" si="1"/>
        <v>82</v>
      </c>
      <c r="B89" s="232">
        <f>COUNTIF($D$1:D88,D89)+1</f>
        <v>16</v>
      </c>
      <c r="C89" s="210">
        <v>5</v>
      </c>
      <c r="D89" s="211" t="str">
        <f>VLOOKUP(C89,'Champ Classes'!A:B,2,FALSE)</f>
        <v>J16</v>
      </c>
      <c r="E89" s="212" t="str">
        <f>CONCATENATE(VLOOKUP(C89,Startlist!B:H,3,FALSE)," / ",VLOOKUP(C89,Startlist!B:H,4,FALSE))</f>
        <v>Ruudi Reinumägi / Ronald Reisin</v>
      </c>
      <c r="F89" s="213" t="str">
        <f>VLOOKUP(C89,Startlist!B:F,5,FALSE)</f>
        <v>EST</v>
      </c>
      <c r="G89" s="212" t="str">
        <f>VLOOKUP(C89,Startlist!B:H,7,FALSE)</f>
        <v>Ford Fiesta</v>
      </c>
      <c r="H89" s="212" t="str">
        <f>IF(VLOOKUP(C89,Startlist!B:H,6,FALSE)="","",VLOOKUP(C89,Startlist!B:H,6,FALSE))</f>
        <v>Jüri Reinumägi</v>
      </c>
      <c r="I89" s="214" t="str">
        <f>IF(VLOOKUP(C89,Results!B:R,14,FALSE)=""," ",VLOOKUP(C89,Results!B:R,14,FALSE))</f>
        <v> 4.57,7</v>
      </c>
    </row>
    <row r="90" spans="1:9" ht="14.25">
      <c r="A90" s="209">
        <f t="shared" si="1"/>
        <v>83</v>
      </c>
      <c r="B90" s="232">
        <f>COUNTIF($D$1:D89,D90)+1</f>
        <v>16</v>
      </c>
      <c r="C90" s="210">
        <v>85</v>
      </c>
      <c r="D90" s="211" t="str">
        <f>VLOOKUP(C90,'Champ Classes'!A:B,2,FALSE)</f>
        <v>2WD-ST</v>
      </c>
      <c r="E90" s="212" t="str">
        <f>CONCATENATE(VLOOKUP(C90,Startlist!B:H,3,FALSE)," / ",VLOOKUP(C90,Startlist!B:H,4,FALSE))</f>
        <v>Helar Arge / Rainer Vassiljev</v>
      </c>
      <c r="F90" s="213" t="str">
        <f>VLOOKUP(C90,Startlist!B:F,5,FALSE)</f>
        <v>EST</v>
      </c>
      <c r="G90" s="212" t="str">
        <f>VLOOKUP(C90,Startlist!B:H,7,FALSE)</f>
        <v>BMW 318IS</v>
      </c>
      <c r="H90" s="212" t="str">
        <f>IF(VLOOKUP(C90,Startlist!B:H,6,FALSE)="","",VLOOKUP(C90,Startlist!B:H,6,FALSE))</f>
        <v>WKND Racing</v>
      </c>
      <c r="I90" s="214" t="str">
        <f>IF(VLOOKUP(C90,Results!B:R,14,FALSE)=""," ",VLOOKUP(C90,Results!B:R,14,FALSE))</f>
        <v> 4.58,4</v>
      </c>
    </row>
    <row r="91" spans="1:9" ht="14.25">
      <c r="A91" s="209">
        <f t="shared" si="1"/>
        <v>84</v>
      </c>
      <c r="B91" s="232">
        <f>COUNTIF($D$1:D90,D91)+1</f>
        <v>10</v>
      </c>
      <c r="C91" s="210">
        <v>117</v>
      </c>
      <c r="D91" s="211" t="str">
        <f>VLOOKUP(C91,'Champ Classes'!A:B,2,FALSE)</f>
        <v>2WD-VE</v>
      </c>
      <c r="E91" s="212" t="str">
        <f>CONCATENATE(VLOOKUP(C91,Startlist!B:H,3,FALSE)," / ",VLOOKUP(C91,Startlist!B:H,4,FALSE))</f>
        <v>Marvin Tamm / Hanno Vainola</v>
      </c>
      <c r="F91" s="213" t="str">
        <f>VLOOKUP(C91,Startlist!B:F,5,FALSE)</f>
        <v>EST</v>
      </c>
      <c r="G91" s="212" t="str">
        <f>VLOOKUP(C91,Startlist!B:H,7,FALSE)</f>
        <v>Mitsubishi Lancer</v>
      </c>
      <c r="H91" s="212" t="str">
        <f>IF(VLOOKUP(C91,Startlist!B:H,6,FALSE)="","",VLOOKUP(C91,Startlist!B:H,6,FALSE))</f>
        <v>Marvin Tamm</v>
      </c>
      <c r="I91" s="214" t="str">
        <f>IF(VLOOKUP(C91,Results!B:R,14,FALSE)=""," ",VLOOKUP(C91,Results!B:R,14,FALSE))</f>
        <v> 5.00,2</v>
      </c>
    </row>
    <row r="92" spans="1:9" ht="14.25">
      <c r="A92" s="209">
        <f t="shared" si="1"/>
        <v>85</v>
      </c>
      <c r="B92" s="232">
        <f>COUNTIF($D$1:D91,D92)+1</f>
        <v>4</v>
      </c>
      <c r="C92" s="210">
        <v>81</v>
      </c>
      <c r="D92" s="211" t="str">
        <f>VLOOKUP(C92,'Champ Classes'!A:B,2,FALSE)</f>
        <v>SU</v>
      </c>
      <c r="E92" s="212" t="str">
        <f>CONCATENATE(VLOOKUP(C92,Startlist!B:H,3,FALSE)," / ",VLOOKUP(C92,Startlist!B:H,4,FALSE))</f>
        <v>Mikk Saaron / Mait Saaron</v>
      </c>
      <c r="F92" s="213" t="str">
        <f>VLOOKUP(C92,Startlist!B:F,5,FALSE)</f>
        <v>EST</v>
      </c>
      <c r="G92" s="212" t="str">
        <f>VLOOKUP(C92,Startlist!B:H,7,FALSE)</f>
        <v>Vaz 2107</v>
      </c>
      <c r="H92" s="212" t="str">
        <f>IF(VLOOKUP(C92,Startlist!B:H,6,FALSE)="","",VLOOKUP(C92,Startlist!B:H,6,FALSE))</f>
        <v>Mikk Saaron</v>
      </c>
      <c r="I92" s="214" t="str">
        <f>IF(VLOOKUP(C92,Results!B:R,14,FALSE)=""," ",VLOOKUP(C92,Results!B:R,14,FALSE))</f>
        <v> 5.00,7</v>
      </c>
    </row>
    <row r="93" spans="1:9" ht="14.25">
      <c r="A93" s="209">
        <f t="shared" si="1"/>
        <v>86</v>
      </c>
      <c r="B93" s="232">
        <f>COUNTIF($D$1:D92,D93)+1</f>
        <v>11</v>
      </c>
      <c r="C93" s="210">
        <v>98</v>
      </c>
      <c r="D93" s="211" t="str">
        <f>VLOOKUP(C93,'Champ Classes'!A:B,2,FALSE)</f>
        <v>2WD-VT</v>
      </c>
      <c r="E93" s="212" t="str">
        <f>CONCATENATE(VLOOKUP(C93,Startlist!B:H,3,FALSE)," / ",VLOOKUP(C93,Startlist!B:H,4,FALSE))</f>
        <v>Toomas Tõnsau / Raido Uesson</v>
      </c>
      <c r="F93" s="213" t="str">
        <f>VLOOKUP(C93,Startlist!B:F,5,FALSE)</f>
        <v>EST</v>
      </c>
      <c r="G93" s="212" t="str">
        <f>VLOOKUP(C93,Startlist!B:H,7,FALSE)</f>
        <v>BMW 318TI</v>
      </c>
      <c r="H93" s="212" t="str">
        <f>IF(VLOOKUP(C93,Startlist!B:H,6,FALSE)="","",VLOOKUP(C93,Startlist!B:H,6,FALSE))</f>
        <v>Märjamaa Rally Team</v>
      </c>
      <c r="I93" s="214" t="str">
        <f>IF(VLOOKUP(C93,Results!B:R,14,FALSE)=""," ",VLOOKUP(C93,Results!B:R,14,FALSE))</f>
        <v> 5.00,8</v>
      </c>
    </row>
    <row r="94" spans="1:9" ht="14.25">
      <c r="A94" s="209">
        <f t="shared" si="1"/>
        <v>87</v>
      </c>
      <c r="B94" s="232">
        <f>COUNTIF($D$1:D93,D94)+1</f>
        <v>12</v>
      </c>
      <c r="C94" s="210">
        <v>94</v>
      </c>
      <c r="D94" s="211" t="str">
        <f>VLOOKUP(C94,'Champ Classes'!A:B,2,FALSE)</f>
        <v>2WD-VT</v>
      </c>
      <c r="E94" s="212" t="str">
        <f>CONCATENATE(VLOOKUP(C94,Startlist!B:H,3,FALSE)," / ",VLOOKUP(C94,Startlist!B:H,4,FALSE))</f>
        <v>Hardi Link / Raino Friedemann</v>
      </c>
      <c r="F94" s="213" t="str">
        <f>VLOOKUP(C94,Startlist!B:F,5,FALSE)</f>
        <v>EST</v>
      </c>
      <c r="G94" s="212" t="str">
        <f>VLOOKUP(C94,Startlist!B:H,7,FALSE)</f>
        <v>BMW 318</v>
      </c>
      <c r="H94" s="212" t="str">
        <f>IF(VLOOKUP(C94,Startlist!B:H,6,FALSE)="","",VLOOKUP(C94,Startlist!B:H,6,FALSE))</f>
        <v>Hardi Link</v>
      </c>
      <c r="I94" s="214" t="str">
        <f>IF(VLOOKUP(C94,Results!B:R,14,FALSE)=""," ",VLOOKUP(C94,Results!B:R,14,FALSE))</f>
        <v> 5.03,2</v>
      </c>
    </row>
    <row r="95" spans="1:9" ht="14.25">
      <c r="A95" s="209">
        <f t="shared" si="1"/>
        <v>88</v>
      </c>
      <c r="B95" s="232">
        <f>COUNTIF($D$1:D94,D95)+1</f>
        <v>5</v>
      </c>
      <c r="C95" s="210">
        <v>110</v>
      </c>
      <c r="D95" s="211" t="str">
        <f>VLOOKUP(C95,'Champ Classes'!A:B,2,FALSE)</f>
        <v>SU</v>
      </c>
      <c r="E95" s="212" t="str">
        <f>CONCATENATE(VLOOKUP(C95,Startlist!B:H,3,FALSE)," / ",VLOOKUP(C95,Startlist!B:H,4,FALSE))</f>
        <v>Kaarel Lonks / Sander Lonks</v>
      </c>
      <c r="F95" s="213" t="str">
        <f>VLOOKUP(C95,Startlist!B:F,5,FALSE)</f>
        <v>EST</v>
      </c>
      <c r="G95" s="212" t="str">
        <f>VLOOKUP(C95,Startlist!B:H,7,FALSE)</f>
        <v>Vaz 2107</v>
      </c>
      <c r="H95" s="212" t="str">
        <f>IF(VLOOKUP(C95,Startlist!B:H,6,FALSE)="","",VLOOKUP(C95,Startlist!B:H,6,FALSE))</f>
        <v>Thule Motorsport</v>
      </c>
      <c r="I95" s="214" t="str">
        <f>IF(VLOOKUP(C95,Results!B:R,14,FALSE)=""," ",VLOOKUP(C95,Results!B:R,14,FALSE))</f>
        <v> 5.06,7</v>
      </c>
    </row>
    <row r="96" spans="1:9" ht="14.25">
      <c r="A96" s="209">
        <f t="shared" si="1"/>
        <v>89</v>
      </c>
      <c r="B96" s="232">
        <f>COUNTIF($D$1:D95,D96)+1</f>
        <v>17</v>
      </c>
      <c r="C96" s="210">
        <v>126</v>
      </c>
      <c r="D96" s="211" t="str">
        <f>VLOOKUP(C96,'Champ Classes'!A:B,2,FALSE)</f>
        <v>2WD-ST</v>
      </c>
      <c r="E96" s="212" t="str">
        <f>CONCATENATE(VLOOKUP(C96,Startlist!B:H,3,FALSE)," / ",VLOOKUP(C96,Startlist!B:H,4,FALSE))</f>
        <v>Gunnar Kuuba / Erki Kuuba</v>
      </c>
      <c r="F96" s="213" t="str">
        <f>VLOOKUP(C96,Startlist!B:F,5,FALSE)</f>
        <v>EST</v>
      </c>
      <c r="G96" s="212" t="str">
        <f>VLOOKUP(C96,Startlist!B:H,7,FALSE)</f>
        <v>BMW Compact</v>
      </c>
      <c r="H96" s="212" t="str">
        <f>IF(VLOOKUP(C96,Startlist!B:H,6,FALSE)="","",VLOOKUP(C96,Startlist!B:H,6,FALSE))</f>
        <v>Erki Kuuba</v>
      </c>
      <c r="I96" s="214" t="str">
        <f>IF(VLOOKUP(C96,Results!B:R,14,FALSE)=""," ",VLOOKUP(C96,Results!B:R,14,FALSE))</f>
        <v> 5.09,0</v>
      </c>
    </row>
    <row r="97" spans="1:9" ht="14.25">
      <c r="A97" s="209">
        <f t="shared" si="1"/>
        <v>90</v>
      </c>
      <c r="B97" s="232">
        <f>COUNTIF($D$1:D96,D97)+1</f>
        <v>13</v>
      </c>
      <c r="C97" s="210">
        <v>108</v>
      </c>
      <c r="D97" s="211" t="str">
        <f>VLOOKUP(C97,'Champ Classes'!A:B,2,FALSE)</f>
        <v>2WD-VT</v>
      </c>
      <c r="E97" s="212" t="str">
        <f>CONCATENATE(VLOOKUP(C97,Startlist!B:H,3,FALSE)," / ",VLOOKUP(C97,Startlist!B:H,4,FALSE))</f>
        <v>Karl-Erik Hermann / Fred Saar</v>
      </c>
      <c r="F97" s="213" t="str">
        <f>VLOOKUP(C97,Startlist!B:F,5,FALSE)</f>
        <v>EST</v>
      </c>
      <c r="G97" s="212" t="str">
        <f>VLOOKUP(C97,Startlist!B:H,7,FALSE)</f>
        <v>BMW 318I</v>
      </c>
      <c r="H97" s="212" t="str">
        <f>IF(VLOOKUP(C97,Startlist!B:H,6,FALSE)="","",VLOOKUP(C97,Startlist!B:H,6,FALSE))</f>
        <v>A1M Motorsport</v>
      </c>
      <c r="I97" s="214" t="str">
        <f>IF(VLOOKUP(C97,Results!B:R,14,FALSE)=""," ",VLOOKUP(C97,Results!B:R,14,FALSE))</f>
        <v> 5.09,7</v>
      </c>
    </row>
    <row r="98" spans="1:9" ht="14.25">
      <c r="A98" s="209">
        <f t="shared" si="1"/>
        <v>91</v>
      </c>
      <c r="B98" s="232">
        <f>COUNTIF($D$1:D97,D98)+1</f>
        <v>6</v>
      </c>
      <c r="C98" s="210">
        <v>99</v>
      </c>
      <c r="D98" s="211" t="str">
        <f>VLOOKUP(C98,'Champ Classes'!A:B,2,FALSE)</f>
        <v>SU</v>
      </c>
      <c r="E98" s="212" t="str">
        <f>CONCATENATE(VLOOKUP(C98,Startlist!B:H,3,FALSE)," / ",VLOOKUP(C98,Startlist!B:H,4,FALSE))</f>
        <v>Ruslan Pleshanov / Kristina Mitassova</v>
      </c>
      <c r="F98" s="213" t="str">
        <f>VLOOKUP(C98,Startlist!B:F,5,FALSE)</f>
        <v>EST</v>
      </c>
      <c r="G98" s="212" t="str">
        <f>VLOOKUP(C98,Startlist!B:H,7,FALSE)</f>
        <v>AZLK 2140</v>
      </c>
      <c r="H98" s="212" t="str">
        <f>IF(VLOOKUP(C98,Startlist!B:H,6,FALSE)="","",VLOOKUP(C98,Startlist!B:H,6,FALSE))</f>
        <v>TLT</v>
      </c>
      <c r="I98" s="214" t="str">
        <f>IF(VLOOKUP(C98,Results!B:R,14,FALSE)=""," ",VLOOKUP(C98,Results!B:R,14,FALSE))</f>
        <v> 5.12,4</v>
      </c>
    </row>
    <row r="99" spans="1:9" ht="14.25">
      <c r="A99" s="209">
        <f t="shared" si="1"/>
        <v>92</v>
      </c>
      <c r="B99" s="232">
        <f>COUNTIF($D$1:D98,D99)+1</f>
        <v>17</v>
      </c>
      <c r="C99" s="210">
        <v>9</v>
      </c>
      <c r="D99" s="211" t="str">
        <f>VLOOKUP(C99,'Champ Classes'!A:B,2,FALSE)</f>
        <v>J16</v>
      </c>
      <c r="E99" s="212" t="str">
        <f>CONCATENATE(VLOOKUP(C99,Startlist!B:H,3,FALSE)," / ",VLOOKUP(C99,Startlist!B:H,4,FALSE))</f>
        <v>Kenneth Rauk / Martin Rauk</v>
      </c>
      <c r="F99" s="213" t="str">
        <f>VLOOKUP(C99,Startlist!B:F,5,FALSE)</f>
        <v>EST</v>
      </c>
      <c r="G99" s="212" t="str">
        <f>VLOOKUP(C99,Startlist!B:H,7,FALSE)</f>
        <v>Ford Fiesta</v>
      </c>
      <c r="H99" s="212" t="str">
        <f>IF(VLOOKUP(C99,Startlist!B:H,6,FALSE)="","",VLOOKUP(C99,Startlist!B:H,6,FALSE))</f>
        <v>Martin Rauk</v>
      </c>
      <c r="I99" s="214" t="str">
        <f>IF(VLOOKUP(C99,Results!B:R,14,FALSE)=""," ",VLOOKUP(C99,Results!B:R,14,FALSE))</f>
        <v> 5.13,3</v>
      </c>
    </row>
    <row r="100" spans="1:9" ht="14.25">
      <c r="A100" s="209">
        <f t="shared" si="1"/>
        <v>93</v>
      </c>
      <c r="B100" s="232">
        <f>COUNTIF($D$1:D99,D100)+1</f>
        <v>11</v>
      </c>
      <c r="C100" s="210">
        <v>132</v>
      </c>
      <c r="D100" s="211" t="str">
        <f>VLOOKUP(C100,'Champ Classes'!A:B,2,FALSE)</f>
        <v>2WD-VE</v>
      </c>
      <c r="E100" s="212" t="str">
        <f>CONCATENATE(VLOOKUP(C100,Startlist!B:H,3,FALSE)," / ",VLOOKUP(C100,Startlist!B:H,4,FALSE))</f>
        <v>Toomas Väljari / Imre Randmäe</v>
      </c>
      <c r="F100" s="213" t="str">
        <f>VLOOKUP(C100,Startlist!B:F,5,FALSE)</f>
        <v>EST</v>
      </c>
      <c r="G100" s="212" t="str">
        <f>VLOOKUP(C100,Startlist!B:H,7,FALSE)</f>
        <v>Daihatsu YRV</v>
      </c>
      <c r="H100" s="212" t="str">
        <f>IF(VLOOKUP(C100,Startlist!B:H,6,FALSE)="","",VLOOKUP(C100,Startlist!B:H,6,FALSE))</f>
        <v>Daihatsu MS</v>
      </c>
      <c r="I100" s="214" t="str">
        <f>IF(VLOOKUP(C100,Results!B:R,14,FALSE)=""," ",VLOOKUP(C100,Results!B:R,14,FALSE))</f>
        <v> 5.21,0</v>
      </c>
    </row>
    <row r="101" spans="1:9" ht="14.25">
      <c r="A101" s="209">
        <f t="shared" si="1"/>
        <v>94</v>
      </c>
      <c r="B101" s="232">
        <f>COUNTIF($D$1:D100,D101)+1</f>
        <v>7</v>
      </c>
      <c r="C101" s="210">
        <v>112</v>
      </c>
      <c r="D101" s="211" t="str">
        <f>VLOOKUP(C101,'Champ Classes'!A:B,2,FALSE)</f>
        <v>SU</v>
      </c>
      <c r="E101" s="212" t="str">
        <f>CONCATENATE(VLOOKUP(C101,Startlist!B:H,3,FALSE)," / ",VLOOKUP(C101,Startlist!B:H,4,FALSE))</f>
        <v>Olavi Laupa / Rain Laupa</v>
      </c>
      <c r="F101" s="213" t="str">
        <f>VLOOKUP(C101,Startlist!B:F,5,FALSE)</f>
        <v>EST</v>
      </c>
      <c r="G101" s="212" t="str">
        <f>VLOOKUP(C101,Startlist!B:H,7,FALSE)</f>
        <v>Vaz 2106</v>
      </c>
      <c r="H101" s="212">
        <f>IF(VLOOKUP(C101,Startlist!B:H,6,FALSE)="","",VLOOKUP(C101,Startlist!B:H,6,FALSE))</f>
      </c>
      <c r="I101" s="214" t="str">
        <f>IF(VLOOKUP(C101,Results!B:R,14,FALSE)=""," ",VLOOKUP(C101,Results!B:R,14,FALSE))</f>
        <v> 5.22,3</v>
      </c>
    </row>
    <row r="102" spans="1:9" ht="14.25">
      <c r="A102" s="209">
        <f t="shared" si="1"/>
        <v>95</v>
      </c>
      <c r="B102" s="232">
        <f>COUNTIF($D$1:D101,D102)+1</f>
        <v>8</v>
      </c>
      <c r="C102" s="210">
        <v>131</v>
      </c>
      <c r="D102" s="211" t="str">
        <f>VLOOKUP(C102,'Champ Classes'!A:B,2,FALSE)</f>
        <v>SU</v>
      </c>
      <c r="E102" s="212" t="str">
        <f>CONCATENATE(VLOOKUP(C102,Startlist!B:H,3,FALSE)," / ",VLOOKUP(C102,Startlist!B:H,4,FALSE))</f>
        <v>Siim Järve / Andero Alto</v>
      </c>
      <c r="F102" s="213" t="str">
        <f>VLOOKUP(C102,Startlist!B:F,5,FALSE)</f>
        <v>EST</v>
      </c>
      <c r="G102" s="212" t="str">
        <f>VLOOKUP(C102,Startlist!B:H,7,FALSE)</f>
        <v>Lada 2105</v>
      </c>
      <c r="H102" s="212" t="str">
        <f>IF(VLOOKUP(C102,Startlist!B:H,6,FALSE)="","",VLOOKUP(C102,Startlist!B:H,6,FALSE))</f>
        <v>PKM Racing</v>
      </c>
      <c r="I102" s="214" t="str">
        <f>IF(VLOOKUP(C102,Results!B:R,14,FALSE)=""," ",VLOOKUP(C102,Results!B:R,14,FALSE))</f>
        <v> 5.30,8</v>
      </c>
    </row>
    <row r="103" spans="1:9" ht="14.25">
      <c r="A103" s="209">
        <f>A102+1</f>
        <v>96</v>
      </c>
      <c r="B103" s="232">
        <f>COUNTIF($D$1:D102,D103)+1</f>
        <v>18</v>
      </c>
      <c r="C103" s="210">
        <v>10</v>
      </c>
      <c r="D103" s="211" t="str">
        <f>VLOOKUP(C103,'Champ Classes'!A:B,2,FALSE)</f>
        <v>J16</v>
      </c>
      <c r="E103" s="212" t="str">
        <f>CONCATENATE(VLOOKUP(C103,Startlist!B:H,3,FALSE)," / ",VLOOKUP(C103,Startlist!B:H,4,FALSE))</f>
        <v>Martaliisa Meindorf / Janek Vallask</v>
      </c>
      <c r="F103" s="213" t="str">
        <f>VLOOKUP(C103,Startlist!B:F,5,FALSE)</f>
        <v>EST</v>
      </c>
      <c r="G103" s="212" t="str">
        <f>VLOOKUP(C103,Startlist!B:H,7,FALSE)</f>
        <v>Ford Fiesta</v>
      </c>
      <c r="H103" s="212" t="str">
        <f>IF(VLOOKUP(C103,Startlist!B:H,6,FALSE)="","",VLOOKUP(C103,Startlist!B:H,6,FALSE))</f>
        <v>Hõbemägi Motorsport</v>
      </c>
      <c r="I103" s="214" t="str">
        <f>IF(VLOOKUP(C103,Results!B:R,14,FALSE)=""," ",VLOOKUP(C103,Results!B:R,14,FALSE))</f>
        <v> 5.50,3</v>
      </c>
    </row>
    <row r="104" spans="1:9" ht="14.25">
      <c r="A104" s="209">
        <f>A103+1</f>
        <v>97</v>
      </c>
      <c r="B104" s="232">
        <f>COUNTIF($D$1:D103,D104)+1</f>
        <v>19</v>
      </c>
      <c r="C104" s="210">
        <v>8</v>
      </c>
      <c r="D104" s="211" t="str">
        <f>VLOOKUP(C104,'Champ Classes'!A:B,2,FALSE)</f>
        <v>J16</v>
      </c>
      <c r="E104" s="212" t="str">
        <f>CONCATENATE(VLOOKUP(C104,Startlist!B:H,3,FALSE)," / ",VLOOKUP(C104,Startlist!B:H,4,FALSE))</f>
        <v>Kermo Müil / Aare Müil</v>
      </c>
      <c r="F104" s="213" t="str">
        <f>VLOOKUP(C104,Startlist!B:F,5,FALSE)</f>
        <v>EST</v>
      </c>
      <c r="G104" s="212" t="str">
        <f>VLOOKUP(C104,Startlist!B:H,7,FALSE)</f>
        <v>Renault Twingo</v>
      </c>
      <c r="H104" s="212" t="str">
        <f>IF(VLOOKUP(C104,Startlist!B:H,6,FALSE)="","",VLOOKUP(C104,Startlist!B:H,6,FALSE))</f>
        <v>Märjamaa Rally Team</v>
      </c>
      <c r="I104" s="214" t="str">
        <f>IF(VLOOKUP(C104,Results!B:R,14,FALSE)=""," ",VLOOKUP(C104,Results!B:R,14,FALSE))</f>
        <v> 6.18,9</v>
      </c>
    </row>
  </sheetData>
  <sheetProtection/>
  <autoFilter ref="C7:I104"/>
  <mergeCells count="3">
    <mergeCell ref="A2:I2"/>
    <mergeCell ref="A3:I3"/>
    <mergeCell ref="A4:I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87" sqref="B87"/>
    </sheetView>
  </sheetViews>
  <sheetFormatPr defaultColWidth="9.140625" defaultRowHeight="12.75"/>
  <cols>
    <col min="1" max="1" width="7.00390625" style="190" customWidth="1"/>
    <col min="2" max="2" width="11.00390625" style="190" customWidth="1"/>
    <col min="3" max="3" width="11.28125" style="190" customWidth="1"/>
    <col min="4" max="4" width="27.00390625" style="190" customWidth="1"/>
    <col min="5" max="5" width="11.140625" style="190" customWidth="1"/>
    <col min="6" max="16384" width="9.140625" style="190" customWidth="1"/>
  </cols>
  <sheetData>
    <row r="1" spans="1:4" ht="14.25">
      <c r="A1" s="189" t="s">
        <v>1643</v>
      </c>
      <c r="B1" s="189" t="s">
        <v>1644</v>
      </c>
      <c r="C1" s="189" t="s">
        <v>1645</v>
      </c>
      <c r="D1" s="189" t="s">
        <v>1646</v>
      </c>
    </row>
    <row r="2" spans="1:5" ht="14.25">
      <c r="A2" s="191">
        <v>1</v>
      </c>
      <c r="B2" s="192" t="s">
        <v>1660</v>
      </c>
      <c r="C2" s="191" t="s">
        <v>1660</v>
      </c>
      <c r="D2" s="193" t="s">
        <v>1372</v>
      </c>
      <c r="E2" s="190">
        <f>IF(VLOOKUP(A2,Startlist!B:C,2,FALSE)=C2,"","ERINEV")</f>
      </c>
    </row>
    <row r="3" spans="1:5" ht="14.25">
      <c r="A3" s="191">
        <v>2</v>
      </c>
      <c r="B3" s="192" t="s">
        <v>1663</v>
      </c>
      <c r="C3" s="191" t="s">
        <v>1663</v>
      </c>
      <c r="D3" s="193" t="s">
        <v>1374</v>
      </c>
      <c r="E3" s="190">
        <f>IF(VLOOKUP(A3,Startlist!B:C,2,FALSE)=C3,"","ERINEV")</f>
      </c>
    </row>
    <row r="4" spans="1:5" ht="14.25">
      <c r="A4" s="191">
        <v>3</v>
      </c>
      <c r="B4" s="192" t="s">
        <v>1663</v>
      </c>
      <c r="C4" s="191" t="s">
        <v>1663</v>
      </c>
      <c r="D4" s="193" t="s">
        <v>1376</v>
      </c>
      <c r="E4" s="190">
        <f>IF(VLOOKUP(A4,Startlist!B:C,2,FALSE)=C4,"","ERINEV")</f>
      </c>
    </row>
    <row r="5" spans="1:5" ht="14.25">
      <c r="A5" s="191">
        <v>5</v>
      </c>
      <c r="B5" s="192" t="s">
        <v>1663</v>
      </c>
      <c r="C5" s="191" t="s">
        <v>1663</v>
      </c>
      <c r="D5" s="193" t="s">
        <v>1379</v>
      </c>
      <c r="E5" s="190">
        <f>IF(VLOOKUP(A5,Startlist!B:C,2,FALSE)=C5,"","ERINEV")</f>
      </c>
    </row>
    <row r="6" spans="1:5" ht="14.25">
      <c r="A6" s="191">
        <v>6</v>
      </c>
      <c r="B6" s="192" t="s">
        <v>1663</v>
      </c>
      <c r="C6" s="191" t="s">
        <v>1663</v>
      </c>
      <c r="D6" s="193" t="s">
        <v>1926</v>
      </c>
      <c r="E6" s="190">
        <f>IF(VLOOKUP(A6,Startlist!B:C,2,FALSE)=C6,"","ERINEV")</f>
      </c>
    </row>
    <row r="7" spans="1:5" ht="14.25">
      <c r="A7" s="191">
        <v>7</v>
      </c>
      <c r="B7" s="192" t="s">
        <v>1663</v>
      </c>
      <c r="C7" s="191" t="s">
        <v>1663</v>
      </c>
      <c r="D7" s="193" t="s">
        <v>1514</v>
      </c>
      <c r="E7" s="190">
        <f>IF(VLOOKUP(A7,Startlist!B:C,2,FALSE)=C7,"","ERINEV")</f>
      </c>
    </row>
    <row r="8" spans="1:5" ht="14.25">
      <c r="A8" s="191">
        <v>8</v>
      </c>
      <c r="B8" s="192" t="s">
        <v>1663</v>
      </c>
      <c r="C8" s="191" t="s">
        <v>1663</v>
      </c>
      <c r="D8" s="193" t="s">
        <v>1383</v>
      </c>
      <c r="E8" s="190">
        <f>IF(VLOOKUP(A8,Startlist!B:C,2,FALSE)=C8,"","ERINEV")</f>
      </c>
    </row>
    <row r="9" spans="1:5" ht="14.25">
      <c r="A9" s="191">
        <v>9</v>
      </c>
      <c r="B9" s="192" t="s">
        <v>1663</v>
      </c>
      <c r="C9" s="191" t="s">
        <v>1663</v>
      </c>
      <c r="D9" s="193" t="s">
        <v>1679</v>
      </c>
      <c r="E9" s="190">
        <f>IF(VLOOKUP(A9,Startlist!B:C,2,FALSE)=C9,"","ERINEV")</f>
      </c>
    </row>
    <row r="10" spans="1:5" ht="14.25">
      <c r="A10" s="191">
        <v>10</v>
      </c>
      <c r="B10" s="192" t="s">
        <v>1663</v>
      </c>
      <c r="C10" s="191" t="s">
        <v>1663</v>
      </c>
      <c r="D10" s="193" t="s">
        <v>1932</v>
      </c>
      <c r="E10" s="190">
        <f>IF(VLOOKUP(A10,Startlist!B:C,2,FALSE)=C10,"","ERINEV")</f>
      </c>
    </row>
    <row r="11" spans="1:5" ht="14.25">
      <c r="A11" s="191">
        <v>11</v>
      </c>
      <c r="B11" s="192" t="s">
        <v>1663</v>
      </c>
      <c r="C11" s="191" t="s">
        <v>1663</v>
      </c>
      <c r="D11" s="193" t="s">
        <v>1993</v>
      </c>
      <c r="E11" s="190">
        <f>IF(VLOOKUP(A11,Startlist!B:C,2,FALSE)=C11,"","ERINEV")</f>
      </c>
    </row>
    <row r="12" spans="1:5" ht="14.25">
      <c r="A12" s="191">
        <v>12</v>
      </c>
      <c r="B12" s="192" t="s">
        <v>1663</v>
      </c>
      <c r="C12" s="191" t="s">
        <v>1663</v>
      </c>
      <c r="D12" s="193" t="s">
        <v>1708</v>
      </c>
      <c r="E12" s="190">
        <f>IF(VLOOKUP(A12,Startlist!B:C,2,FALSE)=C12,"","ERINEV")</f>
      </c>
    </row>
    <row r="13" spans="1:5" ht="14.25">
      <c r="A13" s="191">
        <v>14</v>
      </c>
      <c r="B13" s="192" t="s">
        <v>1663</v>
      </c>
      <c r="C13" s="191" t="s">
        <v>1663</v>
      </c>
      <c r="D13" s="193" t="s">
        <v>1924</v>
      </c>
      <c r="E13" s="190">
        <f>IF(VLOOKUP(A13,Startlist!B:C,2,FALSE)=C13,"","ERINEV")</f>
      </c>
    </row>
    <row r="14" spans="1:5" ht="14.25">
      <c r="A14" s="191">
        <v>15</v>
      </c>
      <c r="B14" s="192" t="s">
        <v>1663</v>
      </c>
      <c r="C14" s="191" t="s">
        <v>1663</v>
      </c>
      <c r="D14" s="193" t="s">
        <v>1386</v>
      </c>
      <c r="E14" s="190">
        <f>IF(VLOOKUP(A14,Startlist!B:C,2,FALSE)=C14,"","ERINEV")</f>
      </c>
    </row>
    <row r="15" spans="1:5" ht="14.25">
      <c r="A15" s="191">
        <v>16</v>
      </c>
      <c r="B15" s="192" t="s">
        <v>1663</v>
      </c>
      <c r="C15" s="191" t="s">
        <v>1663</v>
      </c>
      <c r="D15" s="193" t="s">
        <v>1683</v>
      </c>
      <c r="E15" s="190">
        <f>IF(VLOOKUP(A15,Startlist!B:C,2,FALSE)=C15,"","ERINEV")</f>
      </c>
    </row>
    <row r="16" spans="1:5" ht="14.25">
      <c r="A16" s="191">
        <v>17</v>
      </c>
      <c r="B16" s="192" t="s">
        <v>1663</v>
      </c>
      <c r="C16" s="191" t="s">
        <v>1663</v>
      </c>
      <c r="D16" s="193" t="s">
        <v>1937</v>
      </c>
      <c r="E16" s="190">
        <f>IF(VLOOKUP(A16,Startlist!B:C,2,FALSE)=C16,"","ERINEV")</f>
      </c>
    </row>
    <row r="17" spans="1:5" ht="14.25">
      <c r="A17" s="191">
        <v>18</v>
      </c>
      <c r="B17" s="192" t="s">
        <v>1663</v>
      </c>
      <c r="C17" s="191" t="s">
        <v>1663</v>
      </c>
      <c r="D17" s="193" t="s">
        <v>1756</v>
      </c>
      <c r="E17" s="190">
        <f>IF(VLOOKUP(A17,Startlist!B:C,2,FALSE)=C17,"","ERINEV")</f>
      </c>
    </row>
    <row r="18" spans="1:5" ht="14.25">
      <c r="A18" s="191">
        <v>19</v>
      </c>
      <c r="B18" s="192" t="s">
        <v>1663</v>
      </c>
      <c r="C18" s="191" t="s">
        <v>1663</v>
      </c>
      <c r="D18" s="193" t="s">
        <v>1929</v>
      </c>
      <c r="E18" s="190">
        <f>IF(VLOOKUP(A18,Startlist!B:C,2,FALSE)=C18,"","ERINEV")</f>
      </c>
    </row>
    <row r="19" spans="1:5" ht="14.25">
      <c r="A19" s="191">
        <v>20</v>
      </c>
      <c r="B19" s="192" t="s">
        <v>1663</v>
      </c>
      <c r="C19" s="191" t="s">
        <v>1663</v>
      </c>
      <c r="D19" s="193" t="s">
        <v>1927</v>
      </c>
      <c r="E19" s="190">
        <f>IF(VLOOKUP(A19,Startlist!B:C,2,FALSE)=C19,"","ERINEV")</f>
      </c>
    </row>
    <row r="20" spans="1:5" ht="14.25">
      <c r="A20" s="191">
        <v>21</v>
      </c>
      <c r="B20" s="192" t="s">
        <v>1663</v>
      </c>
      <c r="C20" s="191" t="s">
        <v>1663</v>
      </c>
      <c r="D20" s="193" t="s">
        <v>1994</v>
      </c>
      <c r="E20" s="190">
        <f>IF(VLOOKUP(A20,Startlist!B:C,2,FALSE)=C20,"","ERINEV")</f>
      </c>
    </row>
    <row r="21" spans="1:5" ht="14.25">
      <c r="A21" s="191">
        <v>22</v>
      </c>
      <c r="B21" s="192" t="s">
        <v>1663</v>
      </c>
      <c r="C21" s="191" t="s">
        <v>1663</v>
      </c>
      <c r="D21" s="193" t="s">
        <v>1731</v>
      </c>
      <c r="E21" s="190">
        <f>IF(VLOOKUP(A21,Startlist!B:C,2,FALSE)=C21,"","ERINEV")</f>
      </c>
    </row>
    <row r="22" spans="1:5" ht="14.25">
      <c r="A22" s="191">
        <v>23</v>
      </c>
      <c r="B22" s="192" t="s">
        <v>1663</v>
      </c>
      <c r="C22" s="191" t="s">
        <v>1663</v>
      </c>
      <c r="D22" s="193" t="s">
        <v>1931</v>
      </c>
      <c r="E22" s="190">
        <f>IF(VLOOKUP(A22,Startlist!B:C,2,FALSE)=C22,"","ERINEV")</f>
      </c>
    </row>
    <row r="23" spans="1:5" ht="14.25">
      <c r="A23" s="191">
        <v>24</v>
      </c>
      <c r="B23" s="192" t="s">
        <v>1663</v>
      </c>
      <c r="C23" s="191" t="s">
        <v>1663</v>
      </c>
      <c r="D23" s="193" t="s">
        <v>1934</v>
      </c>
      <c r="E23" s="190">
        <f>IF(VLOOKUP(A23,Startlist!B:C,2,FALSE)=C23,"","ERINEV")</f>
      </c>
    </row>
    <row r="24" spans="1:5" ht="14.25">
      <c r="A24" s="191">
        <v>25</v>
      </c>
      <c r="B24" s="192" t="s">
        <v>1663</v>
      </c>
      <c r="C24" s="191" t="s">
        <v>1663</v>
      </c>
      <c r="D24" s="193" t="s">
        <v>1935</v>
      </c>
      <c r="E24" s="190">
        <f>IF(VLOOKUP(A24,Startlist!B:C,2,FALSE)=C24,"","ERINEV")</f>
      </c>
    </row>
    <row r="25" spans="1:5" ht="14.25">
      <c r="A25" s="191">
        <v>26</v>
      </c>
      <c r="B25" s="192" t="s">
        <v>1660</v>
      </c>
      <c r="C25" s="191" t="s">
        <v>1660</v>
      </c>
      <c r="D25" s="193" t="s">
        <v>1691</v>
      </c>
      <c r="E25" s="190">
        <f>IF(VLOOKUP(A25,Startlist!B:C,2,FALSE)=C25,"","ERINEV")</f>
      </c>
    </row>
    <row r="26" spans="1:5" ht="14.25">
      <c r="A26" s="191">
        <v>27</v>
      </c>
      <c r="B26" s="192" t="s">
        <v>1660</v>
      </c>
      <c r="C26" s="191" t="s">
        <v>1660</v>
      </c>
      <c r="D26" s="193" t="s">
        <v>1730</v>
      </c>
      <c r="E26" s="190">
        <f>IF(VLOOKUP(A26,Startlist!B:C,2,FALSE)=C26,"","ERINEV")</f>
      </c>
    </row>
    <row r="27" spans="1:5" ht="14.25">
      <c r="A27" s="191">
        <v>28</v>
      </c>
      <c r="B27" s="192" t="s">
        <v>1663</v>
      </c>
      <c r="C27" s="191" t="s">
        <v>1663</v>
      </c>
      <c r="D27" s="193" t="s">
        <v>1732</v>
      </c>
      <c r="E27" s="190">
        <f>IF(VLOOKUP(A27,Startlist!B:C,2,FALSE)=C27,"","ERINEV")</f>
      </c>
    </row>
    <row r="28" spans="1:5" ht="14.25">
      <c r="A28" s="191">
        <v>29</v>
      </c>
      <c r="B28" s="192" t="s">
        <v>1663</v>
      </c>
      <c r="C28" s="191" t="s">
        <v>1663</v>
      </c>
      <c r="D28" s="193" t="s">
        <v>1735</v>
      </c>
      <c r="E28" s="190">
        <f>IF(VLOOKUP(A28,Startlist!B:C,2,FALSE)=C28,"","ERINEV")</f>
      </c>
    </row>
    <row r="29" spans="1:5" ht="14.25">
      <c r="A29" s="194">
        <v>30</v>
      </c>
      <c r="B29" s="192" t="s">
        <v>1660</v>
      </c>
      <c r="C29" s="191" t="s">
        <v>1660</v>
      </c>
      <c r="D29" s="193" t="s">
        <v>1997</v>
      </c>
      <c r="E29" s="190">
        <f>IF(VLOOKUP(A29,Startlist!B:C,2,FALSE)=C29,"","ERINEV")</f>
      </c>
    </row>
    <row r="30" spans="1:5" ht="14.25">
      <c r="A30" s="191">
        <v>31</v>
      </c>
      <c r="B30" s="192" t="s">
        <v>1660</v>
      </c>
      <c r="C30" s="191" t="s">
        <v>1660</v>
      </c>
      <c r="D30" s="193" t="s">
        <v>1637</v>
      </c>
      <c r="E30" s="190">
        <f>IF(VLOOKUP(A30,Startlist!B:C,2,FALSE)=C30,"","ERINEV")</f>
      </c>
    </row>
    <row r="31" spans="1:5" ht="14.25">
      <c r="A31" s="191">
        <v>32</v>
      </c>
      <c r="B31" s="192" t="s">
        <v>1659</v>
      </c>
      <c r="C31" s="191" t="s">
        <v>1659</v>
      </c>
      <c r="D31" s="193" t="s">
        <v>1964</v>
      </c>
      <c r="E31" s="190">
        <f>IF(VLOOKUP(A31,Startlist!B:C,2,FALSE)=C31,"","ERINEV")</f>
      </c>
    </row>
    <row r="32" spans="1:5" ht="14.25">
      <c r="A32" s="191">
        <v>33</v>
      </c>
      <c r="B32" s="192" t="s">
        <v>1659</v>
      </c>
      <c r="C32" s="191" t="s">
        <v>1659</v>
      </c>
      <c r="D32" s="193" t="s">
        <v>1395</v>
      </c>
      <c r="E32" s="190">
        <f>IF(VLOOKUP(A32,Startlist!B:C,2,FALSE)=C32,"","ERINEV")</f>
      </c>
    </row>
    <row r="33" spans="1:5" ht="14.25">
      <c r="A33" s="191">
        <v>34</v>
      </c>
      <c r="B33" s="192" t="s">
        <v>1659</v>
      </c>
      <c r="C33" s="191" t="s">
        <v>1659</v>
      </c>
      <c r="D33" s="193" t="s">
        <v>1736</v>
      </c>
      <c r="E33" s="190">
        <f>IF(VLOOKUP(A33,Startlist!B:C,2,FALSE)=C33,"","ERINEV")</f>
      </c>
    </row>
    <row r="34" spans="1:5" ht="14.25">
      <c r="A34" s="191">
        <v>35</v>
      </c>
      <c r="B34" s="192" t="s">
        <v>1659</v>
      </c>
      <c r="C34" s="191" t="s">
        <v>1659</v>
      </c>
      <c r="D34" s="193" t="s">
        <v>1992</v>
      </c>
      <c r="E34" s="190">
        <f>IF(VLOOKUP(A34,Startlist!B:C,2,FALSE)=C34,"","ERINEV")</f>
      </c>
    </row>
    <row r="35" spans="1:5" ht="14.25">
      <c r="A35" s="191">
        <v>36</v>
      </c>
      <c r="B35" s="192" t="s">
        <v>1659</v>
      </c>
      <c r="C35" s="191" t="s">
        <v>1659</v>
      </c>
      <c r="D35" s="193" t="s">
        <v>1735</v>
      </c>
      <c r="E35" s="190">
        <f>IF(VLOOKUP(A35,Startlist!B:C,2,FALSE)=C35,"","ERINEV")</f>
      </c>
    </row>
    <row r="36" spans="1:5" ht="14.25">
      <c r="A36" s="191">
        <v>37</v>
      </c>
      <c r="B36" s="192" t="s">
        <v>1659</v>
      </c>
      <c r="C36" s="191" t="s">
        <v>1659</v>
      </c>
      <c r="D36" s="193" t="s">
        <v>1977</v>
      </c>
      <c r="E36" s="190">
        <f>IF(VLOOKUP(A36,Startlist!B:C,2,FALSE)=C36,"","ERINEV")</f>
      </c>
    </row>
    <row r="37" spans="1:5" ht="14.25">
      <c r="A37" s="191">
        <v>38</v>
      </c>
      <c r="B37" s="192" t="s">
        <v>1659</v>
      </c>
      <c r="C37" s="191" t="s">
        <v>1659</v>
      </c>
      <c r="D37" s="193" t="s">
        <v>1739</v>
      </c>
      <c r="E37" s="190">
        <f>IF(VLOOKUP(A37,Startlist!B:C,2,FALSE)=C37,"","ERINEV")</f>
      </c>
    </row>
    <row r="38" spans="1:5" ht="14.25">
      <c r="A38" s="191">
        <v>39</v>
      </c>
      <c r="B38" s="192" t="s">
        <v>1659</v>
      </c>
      <c r="C38" s="191" t="s">
        <v>1659</v>
      </c>
      <c r="D38" s="193" t="s">
        <v>1738</v>
      </c>
      <c r="E38" s="190">
        <f>IF(VLOOKUP(A38,Startlist!B:C,2,FALSE)=C38,"","ERINEV")</f>
      </c>
    </row>
    <row r="39" spans="1:5" ht="14.25">
      <c r="A39" s="191">
        <v>40</v>
      </c>
      <c r="B39" s="192" t="s">
        <v>1648</v>
      </c>
      <c r="C39" s="191" t="s">
        <v>1638</v>
      </c>
      <c r="D39" s="193" t="s">
        <v>1987</v>
      </c>
      <c r="E39" s="190">
        <f>IF(VLOOKUP(A39,Startlist!B:C,2,FALSE)=C39,"","ERINEV")</f>
      </c>
    </row>
    <row r="40" spans="1:5" ht="14.25">
      <c r="A40" s="191">
        <v>41</v>
      </c>
      <c r="B40" s="192" t="s">
        <v>1649</v>
      </c>
      <c r="C40" s="191" t="s">
        <v>1639</v>
      </c>
      <c r="D40" s="193" t="s">
        <v>1967</v>
      </c>
      <c r="E40" s="190">
        <f>IF(VLOOKUP(A40,Startlist!B:C,2,FALSE)=C40,"","ERINEV")</f>
      </c>
    </row>
    <row r="41" spans="1:5" ht="14.25">
      <c r="A41" s="191">
        <v>43</v>
      </c>
      <c r="B41" s="192" t="s">
        <v>1659</v>
      </c>
      <c r="C41" s="191" t="s">
        <v>1659</v>
      </c>
      <c r="D41" s="193" t="s">
        <v>1710</v>
      </c>
      <c r="E41" s="190">
        <f>IF(VLOOKUP(A41,Startlist!B:C,2,FALSE)=C41,"","ERINEV")</f>
      </c>
    </row>
    <row r="42" spans="1:5" ht="14.25">
      <c r="A42" s="191">
        <v>44</v>
      </c>
      <c r="B42" s="192" t="s">
        <v>1659</v>
      </c>
      <c r="C42" s="191" t="s">
        <v>1659</v>
      </c>
      <c r="D42" s="193" t="s">
        <v>1989</v>
      </c>
      <c r="E42" s="190">
        <f>IF(VLOOKUP(A42,Startlist!B:C,2,FALSE)=C42,"","ERINEV")</f>
      </c>
    </row>
    <row r="43" spans="1:5" ht="14.25">
      <c r="A43" s="191">
        <v>45</v>
      </c>
      <c r="B43" s="192" t="s">
        <v>1647</v>
      </c>
      <c r="C43" s="191" t="s">
        <v>1640</v>
      </c>
      <c r="D43" s="193" t="s">
        <v>1401</v>
      </c>
      <c r="E43" s="190">
        <f>IF(VLOOKUP(A43,Startlist!B:C,2,FALSE)=C43,"","ERINEV")</f>
      </c>
    </row>
    <row r="44" spans="1:5" ht="14.25">
      <c r="A44" s="191">
        <v>46</v>
      </c>
      <c r="B44" s="192" t="s">
        <v>1647</v>
      </c>
      <c r="C44" s="191" t="s">
        <v>1640</v>
      </c>
      <c r="D44" s="193" t="s">
        <v>1734</v>
      </c>
      <c r="E44" s="190">
        <f>IF(VLOOKUP(A44,Startlist!B:C,2,FALSE)=C44,"","ERINEV")</f>
      </c>
    </row>
    <row r="45" spans="1:5" ht="14.25">
      <c r="A45" s="191">
        <v>47</v>
      </c>
      <c r="B45" s="192" t="s">
        <v>1659</v>
      </c>
      <c r="C45" s="191" t="s">
        <v>1659</v>
      </c>
      <c r="D45" s="193" t="s">
        <v>1403</v>
      </c>
      <c r="E45" s="190">
        <f>IF(VLOOKUP(A45,Startlist!B:C,2,FALSE)=C45,"","ERINEV")</f>
      </c>
    </row>
    <row r="46" spans="1:5" ht="14.25">
      <c r="A46" s="191">
        <v>48</v>
      </c>
      <c r="B46" s="192" t="s">
        <v>1649</v>
      </c>
      <c r="C46" s="191" t="s">
        <v>1639</v>
      </c>
      <c r="D46" s="193" t="s">
        <v>1733</v>
      </c>
      <c r="E46" s="190">
        <f>IF(VLOOKUP(A46,Startlist!B:C,2,FALSE)=C46,"","ERINEV")</f>
      </c>
    </row>
    <row r="47" spans="1:5" ht="14.25">
      <c r="A47" s="191">
        <v>49</v>
      </c>
      <c r="B47" s="192" t="s">
        <v>1648</v>
      </c>
      <c r="C47" s="191" t="s">
        <v>1638</v>
      </c>
      <c r="D47" s="193" t="s">
        <v>1406</v>
      </c>
      <c r="E47" s="190">
        <f>IF(VLOOKUP(A47,Startlist!B:C,2,FALSE)=C47,"","ERINEV")</f>
      </c>
    </row>
    <row r="48" spans="1:5" ht="14.25">
      <c r="A48" s="191">
        <v>50</v>
      </c>
      <c r="B48" s="192" t="s">
        <v>1659</v>
      </c>
      <c r="C48" s="191" t="s">
        <v>1659</v>
      </c>
      <c r="D48" s="193" t="s">
        <v>1407</v>
      </c>
      <c r="E48" s="190">
        <f>IF(VLOOKUP(A48,Startlist!B:C,2,FALSE)=C48,"","ERINEV")</f>
      </c>
    </row>
    <row r="49" spans="1:5" ht="14.25">
      <c r="A49" s="191">
        <v>51</v>
      </c>
      <c r="B49" s="192" t="s">
        <v>1659</v>
      </c>
      <c r="C49" s="191" t="s">
        <v>1659</v>
      </c>
      <c r="D49" s="193" t="s">
        <v>1411</v>
      </c>
      <c r="E49" s="190">
        <f>IF(VLOOKUP(A49,Startlist!B:C,2,FALSE)=C49,"","ERINEV")</f>
      </c>
    </row>
    <row r="50" spans="1:5" ht="14.25">
      <c r="A50" s="191">
        <v>52</v>
      </c>
      <c r="B50" s="192" t="s">
        <v>1647</v>
      </c>
      <c r="C50" s="191" t="s">
        <v>1640</v>
      </c>
      <c r="D50" s="193" t="s">
        <v>1694</v>
      </c>
      <c r="E50" s="190">
        <f>IF(VLOOKUP(A50,Startlist!B:C,2,FALSE)=C50,"","ERINEV")</f>
      </c>
    </row>
    <row r="51" spans="1:5" ht="14.25">
      <c r="A51" s="191">
        <v>53</v>
      </c>
      <c r="B51" s="192" t="s">
        <v>1647</v>
      </c>
      <c r="C51" s="191" t="s">
        <v>1640</v>
      </c>
      <c r="D51" s="193" t="s">
        <v>1737</v>
      </c>
      <c r="E51" s="190">
        <f>IF(VLOOKUP(A51,Startlist!B:C,2,FALSE)=C51,"","ERINEV")</f>
      </c>
    </row>
    <row r="52" spans="1:5" ht="14.25">
      <c r="A52" s="191">
        <v>54</v>
      </c>
      <c r="B52" s="192" t="s">
        <v>1647</v>
      </c>
      <c r="C52" s="191" t="s">
        <v>1640</v>
      </c>
      <c r="D52" s="193" t="s">
        <v>1999</v>
      </c>
      <c r="E52" s="190">
        <f>IF(VLOOKUP(A52,Startlist!B:C,2,FALSE)=C52,"","ERINEV")</f>
      </c>
    </row>
    <row r="53" spans="1:5" ht="14.25">
      <c r="A53" s="191">
        <v>55</v>
      </c>
      <c r="B53" s="192" t="s">
        <v>1659</v>
      </c>
      <c r="C53" s="191" t="s">
        <v>1659</v>
      </c>
      <c r="D53" s="193" t="s">
        <v>1969</v>
      </c>
      <c r="E53" s="190">
        <f>IF(VLOOKUP(A53,Startlist!B:C,2,FALSE)=C53,"","ERINEV")</f>
      </c>
    </row>
    <row r="54" spans="1:5" ht="14.25">
      <c r="A54" s="191">
        <v>56</v>
      </c>
      <c r="B54" s="192" t="s">
        <v>1650</v>
      </c>
      <c r="C54" s="191" t="s">
        <v>1641</v>
      </c>
      <c r="D54" s="193" t="s">
        <v>1948</v>
      </c>
      <c r="E54" s="190">
        <f>IF(VLOOKUP(A54,Startlist!B:C,2,FALSE)=C54,"","ERINEV")</f>
      </c>
    </row>
    <row r="55" spans="1:5" ht="14.25">
      <c r="A55" s="191">
        <v>57</v>
      </c>
      <c r="B55" s="192" t="s">
        <v>1662</v>
      </c>
      <c r="C55" s="191" t="s">
        <v>1662</v>
      </c>
      <c r="D55" s="193" t="s">
        <v>1415</v>
      </c>
      <c r="E55" s="190">
        <f>IF(VLOOKUP(A55,Startlist!B:C,2,FALSE)=C55,"","ERINEV")</f>
      </c>
    </row>
    <row r="56" spans="1:5" ht="14.25">
      <c r="A56" s="191">
        <v>58</v>
      </c>
      <c r="B56" s="192" t="s">
        <v>1648</v>
      </c>
      <c r="C56" s="191" t="s">
        <v>1638</v>
      </c>
      <c r="D56" s="193" t="s">
        <v>2003</v>
      </c>
      <c r="E56" s="190">
        <f>IF(VLOOKUP(A56,Startlist!B:C,2,FALSE)=C56,"","ERINEV")</f>
      </c>
    </row>
    <row r="57" spans="1:5" ht="14.25">
      <c r="A57" s="191">
        <v>59</v>
      </c>
      <c r="B57" s="192" t="s">
        <v>1649</v>
      </c>
      <c r="C57" s="191" t="s">
        <v>1639</v>
      </c>
      <c r="D57" s="193" t="s">
        <v>1944</v>
      </c>
      <c r="E57" s="190">
        <f>IF(VLOOKUP(A57,Startlist!B:C,2,FALSE)=C57,"","ERINEV")</f>
      </c>
    </row>
    <row r="58" spans="1:5" ht="14.25">
      <c r="A58" s="191">
        <v>60</v>
      </c>
      <c r="B58" s="192" t="s">
        <v>1648</v>
      </c>
      <c r="C58" s="191" t="s">
        <v>1638</v>
      </c>
      <c r="D58" s="193" t="s">
        <v>1945</v>
      </c>
      <c r="E58" s="190">
        <f>IF(VLOOKUP(A58,Startlist!B:C,2,FALSE)=C58,"","ERINEV")</f>
      </c>
    </row>
    <row r="59" spans="1:5" ht="14.25">
      <c r="A59" s="191">
        <v>61</v>
      </c>
      <c r="B59" s="192" t="s">
        <v>1649</v>
      </c>
      <c r="C59" s="191" t="s">
        <v>1639</v>
      </c>
      <c r="D59" s="193" t="s">
        <v>1419</v>
      </c>
      <c r="E59" s="190">
        <f>IF(VLOOKUP(A59,Startlist!B:C,2,FALSE)=C59,"","ERINEV")</f>
      </c>
    </row>
    <row r="60" spans="1:5" ht="14.25">
      <c r="A60" s="191">
        <v>62</v>
      </c>
      <c r="B60" s="192" t="s">
        <v>1647</v>
      </c>
      <c r="C60" s="191" t="s">
        <v>1640</v>
      </c>
      <c r="D60" s="193" t="s">
        <v>1954</v>
      </c>
      <c r="E60" s="190">
        <f>IF(VLOOKUP(A60,Startlist!B:C,2,FALSE)=C60,"","ERINEV")</f>
      </c>
    </row>
    <row r="61" spans="1:5" ht="14.25">
      <c r="A61" s="191">
        <v>63</v>
      </c>
      <c r="B61" s="192" t="s">
        <v>1647</v>
      </c>
      <c r="C61" s="191" t="s">
        <v>1640</v>
      </c>
      <c r="D61" s="193" t="s">
        <v>1984</v>
      </c>
      <c r="E61" s="190">
        <f>IF(VLOOKUP(A61,Startlist!B:C,2,FALSE)=C61,"","ERINEV")</f>
      </c>
    </row>
    <row r="62" spans="1:5" ht="14.25">
      <c r="A62" s="191">
        <v>64</v>
      </c>
      <c r="B62" s="192" t="s">
        <v>1649</v>
      </c>
      <c r="C62" s="191" t="s">
        <v>1639</v>
      </c>
      <c r="D62" s="193" t="s">
        <v>1642</v>
      </c>
      <c r="E62" s="190">
        <f>IF(VLOOKUP(A62,Startlist!B:C,2,FALSE)=C62,"","ERINEV")</f>
      </c>
    </row>
    <row r="63" spans="1:5" ht="14.25">
      <c r="A63" s="191">
        <v>65</v>
      </c>
      <c r="B63" s="192" t="s">
        <v>1648</v>
      </c>
      <c r="C63" s="191" t="s">
        <v>1638</v>
      </c>
      <c r="D63" s="193" t="s">
        <v>1946</v>
      </c>
      <c r="E63" s="190">
        <f>IF(VLOOKUP(A63,Startlist!B:C,2,FALSE)=C63,"","ERINEV")</f>
      </c>
    </row>
    <row r="64" spans="1:5" ht="14.25">
      <c r="A64" s="191">
        <v>66</v>
      </c>
      <c r="B64" s="192" t="s">
        <v>1648</v>
      </c>
      <c r="C64" s="191" t="s">
        <v>1638</v>
      </c>
      <c r="D64" s="193" t="s">
        <v>1709</v>
      </c>
      <c r="E64" s="190">
        <f>IF(VLOOKUP(A64,Startlist!B:C,2,FALSE)=C64,"","ERINEV")</f>
      </c>
    </row>
    <row r="65" spans="1:5" ht="14.25">
      <c r="A65" s="191">
        <v>67</v>
      </c>
      <c r="B65" s="192" t="s">
        <v>1647</v>
      </c>
      <c r="C65" s="191" t="s">
        <v>1640</v>
      </c>
      <c r="D65" s="193" t="s">
        <v>1917</v>
      </c>
      <c r="E65" s="190">
        <f>IF(VLOOKUP(A65,Startlist!B:C,2,FALSE)=C65,"","ERINEV")</f>
      </c>
    </row>
    <row r="66" spans="1:5" ht="14.25">
      <c r="A66" s="191">
        <v>68</v>
      </c>
      <c r="B66" s="192" t="s">
        <v>1648</v>
      </c>
      <c r="C66" s="191" t="s">
        <v>1638</v>
      </c>
      <c r="D66" s="193" t="s">
        <v>1943</v>
      </c>
      <c r="E66" s="190">
        <f>IF(VLOOKUP(A66,Startlist!B:C,2,FALSE)=C66,"","ERINEV")</f>
      </c>
    </row>
    <row r="67" spans="1:5" ht="14.25">
      <c r="A67" s="191">
        <v>69</v>
      </c>
      <c r="B67" s="192" t="s">
        <v>1648</v>
      </c>
      <c r="C67" s="191" t="s">
        <v>1638</v>
      </c>
      <c r="D67" s="193" t="s">
        <v>1424</v>
      </c>
      <c r="E67" s="190">
        <f>IF(VLOOKUP(A67,Startlist!B:C,2,FALSE)=C67,"","ERINEV")</f>
      </c>
    </row>
    <row r="68" spans="1:5" ht="14.25">
      <c r="A68" s="191">
        <v>70</v>
      </c>
      <c r="B68" s="192" t="s">
        <v>1648</v>
      </c>
      <c r="C68" s="191" t="s">
        <v>1638</v>
      </c>
      <c r="D68" s="193" t="s">
        <v>1426</v>
      </c>
      <c r="E68" s="190">
        <f>IF(VLOOKUP(A68,Startlist!B:C,2,FALSE)=C68,"","ERINEV")</f>
      </c>
    </row>
    <row r="69" spans="1:5" ht="14.25">
      <c r="A69" s="191">
        <v>71</v>
      </c>
      <c r="B69" s="192" t="s">
        <v>1650</v>
      </c>
      <c r="C69" s="191" t="s">
        <v>1641</v>
      </c>
      <c r="D69" s="193" t="s">
        <v>1704</v>
      </c>
      <c r="E69" s="190">
        <f>IF(VLOOKUP(A69,Startlist!B:C,2,FALSE)=C69,"","ERINEV")</f>
      </c>
    </row>
    <row r="70" spans="1:5" ht="14.25">
      <c r="A70" s="191">
        <v>72</v>
      </c>
      <c r="B70" s="192" t="s">
        <v>1648</v>
      </c>
      <c r="C70" s="191" t="s">
        <v>1638</v>
      </c>
      <c r="D70" s="193" t="s">
        <v>1960</v>
      </c>
      <c r="E70" s="190">
        <f>IF(VLOOKUP(A70,Startlist!B:C,2,FALSE)=C70,"","ERINEV")</f>
      </c>
    </row>
    <row r="71" spans="1:5" ht="14.25">
      <c r="A71" s="191">
        <v>73</v>
      </c>
      <c r="B71" s="192" t="s">
        <v>1650</v>
      </c>
      <c r="C71" s="191" t="s">
        <v>1641</v>
      </c>
      <c r="D71" s="193" t="s">
        <v>1973</v>
      </c>
      <c r="E71" s="190">
        <f>IF(VLOOKUP(A71,Startlist!B:C,2,FALSE)=C71,"","ERINEV")</f>
      </c>
    </row>
    <row r="72" spans="1:5" ht="14.25">
      <c r="A72" s="191">
        <v>74</v>
      </c>
      <c r="B72" s="192" t="s">
        <v>1648</v>
      </c>
      <c r="C72" s="191" t="s">
        <v>1638</v>
      </c>
      <c r="D72" s="193" t="s">
        <v>1430</v>
      </c>
      <c r="E72" s="190">
        <f>IF(VLOOKUP(A72,Startlist!B:C,2,FALSE)=C72,"","ERINEV")</f>
      </c>
    </row>
    <row r="73" spans="1:5" ht="14.25">
      <c r="A73" s="191">
        <v>75</v>
      </c>
      <c r="B73" s="192" t="s">
        <v>1650</v>
      </c>
      <c r="C73" s="191" t="s">
        <v>1641</v>
      </c>
      <c r="D73" s="193" t="s">
        <v>1740</v>
      </c>
      <c r="E73" s="190">
        <f>IF(VLOOKUP(A73,Startlist!B:C,2,FALSE)=C73,"","ERINEV")</f>
      </c>
    </row>
    <row r="74" spans="1:5" ht="14.25">
      <c r="A74" s="191">
        <v>76</v>
      </c>
      <c r="B74" s="192" t="s">
        <v>1650</v>
      </c>
      <c r="C74" s="191" t="s">
        <v>1641</v>
      </c>
      <c r="D74" s="193" t="s">
        <v>1974</v>
      </c>
      <c r="E74" s="190">
        <f>IF(VLOOKUP(A74,Startlist!B:C,2,FALSE)=C74,"","ERINEV")</f>
      </c>
    </row>
    <row r="75" spans="1:5" ht="14.25">
      <c r="A75" s="191">
        <v>77</v>
      </c>
      <c r="B75" s="192" t="s">
        <v>1648</v>
      </c>
      <c r="C75" s="191" t="s">
        <v>1638</v>
      </c>
      <c r="D75" s="193" t="s">
        <v>1959</v>
      </c>
      <c r="E75" s="190">
        <f>IF(VLOOKUP(A75,Startlist!B:C,2,FALSE)=C75,"","ERINEV")</f>
      </c>
    </row>
    <row r="76" spans="1:5" ht="14.25">
      <c r="A76" s="191">
        <v>78</v>
      </c>
      <c r="B76" s="192" t="s">
        <v>1647</v>
      </c>
      <c r="C76" s="191" t="s">
        <v>1640</v>
      </c>
      <c r="D76" s="193" t="s">
        <v>1915</v>
      </c>
      <c r="E76" s="190">
        <f>IF(VLOOKUP(A76,Startlist!B:C,2,FALSE)=C76,"","ERINEV")</f>
      </c>
    </row>
    <row r="77" spans="1:5" ht="14.25">
      <c r="A77" s="191">
        <v>79</v>
      </c>
      <c r="B77" s="192" t="s">
        <v>1662</v>
      </c>
      <c r="C77" s="191" t="s">
        <v>1662</v>
      </c>
      <c r="D77" s="193" t="s">
        <v>1981</v>
      </c>
      <c r="E77" s="190">
        <f>IF(VLOOKUP(A77,Startlist!B:C,2,FALSE)=C77,"","ERINEV")</f>
      </c>
    </row>
    <row r="78" spans="1:5" ht="14.25">
      <c r="A78" s="191">
        <v>80</v>
      </c>
      <c r="B78" s="192" t="s">
        <v>1662</v>
      </c>
      <c r="C78" s="191" t="s">
        <v>1662</v>
      </c>
      <c r="D78" s="193" t="s">
        <v>1953</v>
      </c>
      <c r="E78" s="190">
        <f>IF(VLOOKUP(A78,Startlist!B:C,2,FALSE)=C78,"","ERINEV")</f>
      </c>
    </row>
    <row r="79" spans="1:5" ht="14.25">
      <c r="A79" s="191">
        <v>81</v>
      </c>
      <c r="B79" s="192" t="s">
        <v>1662</v>
      </c>
      <c r="C79" s="191" t="s">
        <v>1662</v>
      </c>
      <c r="D79" s="193" t="s">
        <v>1950</v>
      </c>
      <c r="E79" s="190">
        <f>IF(VLOOKUP(A79,Startlist!B:C,2,FALSE)=C79,"","ERINEV")</f>
      </c>
    </row>
    <row r="80" spans="1:5" ht="14.25">
      <c r="A80" s="191">
        <v>83</v>
      </c>
      <c r="B80" s="192" t="s">
        <v>1647</v>
      </c>
      <c r="C80" s="191" t="s">
        <v>1640</v>
      </c>
      <c r="D80" s="193" t="s">
        <v>1847</v>
      </c>
      <c r="E80" s="190">
        <f>IF(VLOOKUP(A80,Startlist!B:C,2,FALSE)=C80,"","ERINEV")</f>
      </c>
    </row>
    <row r="81" spans="1:5" ht="14.25">
      <c r="A81" s="191">
        <v>85</v>
      </c>
      <c r="B81" s="192" t="s">
        <v>1648</v>
      </c>
      <c r="C81" s="191" t="s">
        <v>1638</v>
      </c>
      <c r="D81" s="193" t="s">
        <v>1978</v>
      </c>
      <c r="E81" s="190">
        <f>IF(VLOOKUP(A81,Startlist!B:C,2,FALSE)=C81,"","ERINEV")</f>
      </c>
    </row>
    <row r="82" spans="1:5" ht="14.25">
      <c r="A82" s="191">
        <v>86</v>
      </c>
      <c r="B82" s="192" t="s">
        <v>1650</v>
      </c>
      <c r="C82" s="191" t="s">
        <v>1641</v>
      </c>
      <c r="D82" s="193" t="s">
        <v>1998</v>
      </c>
      <c r="E82" s="190">
        <f>IF(VLOOKUP(A82,Startlist!B:C,2,FALSE)=C82,"","ERINEV")</f>
      </c>
    </row>
    <row r="83" spans="1:5" ht="14.25">
      <c r="A83" s="191">
        <v>87</v>
      </c>
      <c r="B83" s="192" t="s">
        <v>1649</v>
      </c>
      <c r="C83" s="191" t="s">
        <v>1639</v>
      </c>
      <c r="D83" s="193" t="s">
        <v>1434</v>
      </c>
      <c r="E83" s="190">
        <f>IF(VLOOKUP(A83,Startlist!B:C,2,FALSE)=C83,"","ERINEV")</f>
      </c>
    </row>
    <row r="84" spans="1:5" ht="14.25">
      <c r="A84" s="191">
        <v>88</v>
      </c>
      <c r="B84" s="192" t="s">
        <v>1648</v>
      </c>
      <c r="C84" s="191" t="s">
        <v>1638</v>
      </c>
      <c r="D84" s="193" t="s">
        <v>1985</v>
      </c>
      <c r="E84" s="190">
        <f>IF(VLOOKUP(A84,Startlist!B:C,2,FALSE)=C84,"","ERINEV")</f>
      </c>
    </row>
    <row r="85" spans="1:5" ht="14.25">
      <c r="A85" s="191">
        <v>89</v>
      </c>
      <c r="B85" s="192" t="s">
        <v>1648</v>
      </c>
      <c r="C85" s="191" t="s">
        <v>1638</v>
      </c>
      <c r="D85" s="193" t="s">
        <v>1437</v>
      </c>
      <c r="E85" s="190">
        <f>IF(VLOOKUP(A85,Startlist!B:C,2,FALSE)=C85,"","ERINEV")</f>
      </c>
    </row>
    <row r="86" spans="1:5" ht="14.25">
      <c r="A86" s="191">
        <v>90</v>
      </c>
      <c r="B86" s="192" t="s">
        <v>1648</v>
      </c>
      <c r="C86" s="191" t="s">
        <v>1638</v>
      </c>
      <c r="D86" s="193" t="s">
        <v>1635</v>
      </c>
      <c r="E86" s="190">
        <f>IF(VLOOKUP(A86,Startlist!B:C,2,FALSE)=C86,"","ERINEV")</f>
      </c>
    </row>
    <row r="87" spans="1:5" ht="14.25">
      <c r="A87" s="191">
        <v>91</v>
      </c>
      <c r="B87" s="192" t="s">
        <v>1651</v>
      </c>
      <c r="C87" s="191" t="s">
        <v>1661</v>
      </c>
      <c r="D87" s="193" t="s">
        <v>1741</v>
      </c>
      <c r="E87" s="190">
        <f>IF(VLOOKUP(A87,Startlist!B:C,2,FALSE)=C87,"","ERINEV")</f>
      </c>
    </row>
    <row r="88" spans="1:5" ht="14.25">
      <c r="A88" s="191">
        <v>92</v>
      </c>
      <c r="B88" s="192" t="s">
        <v>1649</v>
      </c>
      <c r="C88" s="191" t="s">
        <v>1639</v>
      </c>
      <c r="D88" s="193" t="s">
        <v>1700</v>
      </c>
      <c r="E88" s="190">
        <f>IF(VLOOKUP(A88,Startlist!B:C,2,FALSE)=C88,"","ERINEV")</f>
      </c>
    </row>
    <row r="89" spans="1:5" ht="14.25">
      <c r="A89" s="191">
        <v>93</v>
      </c>
      <c r="B89" s="192" t="s">
        <v>1648</v>
      </c>
      <c r="C89" s="191" t="s">
        <v>1638</v>
      </c>
      <c r="D89" s="193" t="s">
        <v>1439</v>
      </c>
      <c r="E89" s="190">
        <f>IF(VLOOKUP(A89,Startlist!B:C,2,FALSE)=C89,"","ERINEV")</f>
      </c>
    </row>
    <row r="90" spans="1:5" ht="14.25">
      <c r="A90" s="191">
        <v>94</v>
      </c>
      <c r="B90" s="192" t="s">
        <v>1650</v>
      </c>
      <c r="C90" s="191" t="s">
        <v>1641</v>
      </c>
      <c r="D90" s="193" t="s">
        <v>1699</v>
      </c>
      <c r="E90" s="190">
        <f>IF(VLOOKUP(A90,Startlist!B:C,2,FALSE)=C90,"","ERINEV")</f>
      </c>
    </row>
    <row r="91" spans="1:5" ht="14.25">
      <c r="A91" s="191">
        <v>95</v>
      </c>
      <c r="B91" s="192" t="s">
        <v>1648</v>
      </c>
      <c r="C91" s="191" t="s">
        <v>1638</v>
      </c>
      <c r="D91" s="193" t="s">
        <v>1442</v>
      </c>
      <c r="E91" s="190">
        <f>IF(VLOOKUP(A91,Startlist!B:C,2,FALSE)=C91,"","ERINEV")</f>
      </c>
    </row>
    <row r="92" spans="1:5" ht="14.25">
      <c r="A92" s="191">
        <v>96</v>
      </c>
      <c r="B92" s="192" t="s">
        <v>1650</v>
      </c>
      <c r="C92" s="191" t="s">
        <v>1641</v>
      </c>
      <c r="D92" s="193" t="s">
        <v>1696</v>
      </c>
      <c r="E92" s="190">
        <f>IF(VLOOKUP(A92,Startlist!B:C,2,FALSE)=C92,"","ERINEV")</f>
      </c>
    </row>
    <row r="93" spans="1:5" ht="14.25">
      <c r="A93" s="191">
        <v>97</v>
      </c>
      <c r="B93" s="192" t="s">
        <v>1649</v>
      </c>
      <c r="C93" s="191" t="s">
        <v>1639</v>
      </c>
      <c r="D93" s="193" t="s">
        <v>1919</v>
      </c>
      <c r="E93" s="190">
        <f>IF(VLOOKUP(A93,Startlist!B:C,2,FALSE)=C93,"","ERINEV")</f>
      </c>
    </row>
    <row r="94" spans="1:5" ht="14.25">
      <c r="A94" s="191">
        <v>98</v>
      </c>
      <c r="B94" s="192" t="s">
        <v>1650</v>
      </c>
      <c r="C94" s="191" t="s">
        <v>1641</v>
      </c>
      <c r="D94" s="193" t="s">
        <v>2000</v>
      </c>
      <c r="E94" s="190">
        <f>IF(VLOOKUP(A94,Startlist!B:C,2,FALSE)=C94,"","ERINEV")</f>
      </c>
    </row>
    <row r="95" spans="1:5" ht="14.25">
      <c r="A95" s="191">
        <v>99</v>
      </c>
      <c r="B95" s="192" t="s">
        <v>1662</v>
      </c>
      <c r="C95" s="191" t="s">
        <v>1662</v>
      </c>
      <c r="D95" s="193" t="s">
        <v>1956</v>
      </c>
      <c r="E95" s="190">
        <f>IF(VLOOKUP(A95,Startlist!B:C,2,FALSE)=C95,"","ERINEV")</f>
      </c>
    </row>
    <row r="96" spans="1:5" ht="14.25">
      <c r="A96" s="191">
        <v>100</v>
      </c>
      <c r="B96" s="192" t="s">
        <v>1651</v>
      </c>
      <c r="C96" s="191" t="s">
        <v>1661</v>
      </c>
      <c r="D96" s="193" t="s">
        <v>2009</v>
      </c>
      <c r="E96" s="190">
        <f>IF(VLOOKUP(A96,Startlist!B:C,2,FALSE)=C96,"","ERINEV")</f>
      </c>
    </row>
    <row r="97" spans="1:5" ht="14.25">
      <c r="A97" s="191">
        <v>101</v>
      </c>
      <c r="B97" s="192" t="s">
        <v>1651</v>
      </c>
      <c r="C97" s="191" t="s">
        <v>1661</v>
      </c>
      <c r="D97" s="193" t="s">
        <v>1742</v>
      </c>
      <c r="E97" s="190">
        <f>IF(VLOOKUP(A97,Startlist!B:C,2,FALSE)=C97,"","ERINEV")</f>
      </c>
    </row>
    <row r="98" spans="1:5" ht="14.25">
      <c r="A98" s="191">
        <v>102</v>
      </c>
      <c r="B98" s="192" t="s">
        <v>1648</v>
      </c>
      <c r="C98" s="191" t="s">
        <v>1638</v>
      </c>
      <c r="D98" s="193" t="s">
        <v>1979</v>
      </c>
      <c r="E98" s="190">
        <f>IF(VLOOKUP(A98,Startlist!B:C,2,FALSE)=C98,"","ERINEV")</f>
      </c>
    </row>
    <row r="99" spans="1:5" ht="14.25">
      <c r="A99" s="191">
        <v>103</v>
      </c>
      <c r="B99" s="192" t="s">
        <v>1650</v>
      </c>
      <c r="C99" s="191" t="s">
        <v>1641</v>
      </c>
      <c r="D99" s="193" t="s">
        <v>1446</v>
      </c>
      <c r="E99" s="190">
        <f>IF(VLOOKUP(A99,Startlist!B:C,2,FALSE)=C99,"","ERINEV")</f>
      </c>
    </row>
    <row r="100" spans="1:5" ht="14.25">
      <c r="A100" s="191">
        <v>104</v>
      </c>
      <c r="B100" s="192" t="s">
        <v>1650</v>
      </c>
      <c r="C100" s="191" t="s">
        <v>1641</v>
      </c>
      <c r="D100" s="193" t="s">
        <v>1448</v>
      </c>
      <c r="E100" s="190">
        <f>IF(VLOOKUP(A100,Startlist!B:C,2,FALSE)=C100,"","ERINEV")</f>
      </c>
    </row>
    <row r="101" spans="1:5" ht="14.25">
      <c r="A101" s="191">
        <v>105</v>
      </c>
      <c r="B101" s="192" t="s">
        <v>1650</v>
      </c>
      <c r="C101" s="191" t="s">
        <v>1641</v>
      </c>
      <c r="D101" s="193" t="s">
        <v>1449</v>
      </c>
      <c r="E101" s="190">
        <f>IF(VLOOKUP(A101,Startlist!B:C,2,FALSE)=C101,"","ERINEV")</f>
      </c>
    </row>
    <row r="102" spans="1:5" ht="14.25">
      <c r="A102" s="191">
        <v>106</v>
      </c>
      <c r="B102" s="192" t="s">
        <v>1648</v>
      </c>
      <c r="C102" s="191" t="s">
        <v>1638</v>
      </c>
      <c r="D102" s="193" t="s">
        <v>1451</v>
      </c>
      <c r="E102" s="190">
        <f>IF(VLOOKUP(A102,Startlist!B:C,2,FALSE)=C102,"","ERINEV")</f>
      </c>
    </row>
    <row r="103" spans="1:5" ht="14.25">
      <c r="A103" s="191">
        <v>107</v>
      </c>
      <c r="B103" s="192" t="s">
        <v>1659</v>
      </c>
      <c r="C103" s="191" t="s">
        <v>1659</v>
      </c>
      <c r="D103" s="193" t="s">
        <v>1452</v>
      </c>
      <c r="E103" s="190">
        <f>IF(VLOOKUP(A103,Startlist!B:C,2,FALSE)=C103,"","ERINEV")</f>
      </c>
    </row>
    <row r="104" spans="1:5" ht="14.25">
      <c r="A104" s="191">
        <v>108</v>
      </c>
      <c r="B104" s="192" t="s">
        <v>1650</v>
      </c>
      <c r="C104" s="191" t="s">
        <v>1641</v>
      </c>
      <c r="D104" s="193" t="s">
        <v>1702</v>
      </c>
      <c r="E104" s="190">
        <f>IF(VLOOKUP(A104,Startlist!B:C,2,FALSE)=C104,"","ERINEV")</f>
      </c>
    </row>
    <row r="105" spans="1:5" ht="14.25">
      <c r="A105" s="191">
        <v>109</v>
      </c>
      <c r="B105" s="192" t="s">
        <v>1648</v>
      </c>
      <c r="C105" s="191" t="s">
        <v>1638</v>
      </c>
      <c r="D105" s="193" t="s">
        <v>1455</v>
      </c>
      <c r="E105" s="190">
        <f>IF(VLOOKUP(A105,Startlist!B:C,2,FALSE)=C105,"","ERINEV")</f>
      </c>
    </row>
    <row r="106" spans="1:5" ht="14.25">
      <c r="A106" s="191">
        <v>110</v>
      </c>
      <c r="B106" s="192" t="s">
        <v>1662</v>
      </c>
      <c r="C106" s="191" t="s">
        <v>1662</v>
      </c>
      <c r="D106" s="193" t="s">
        <v>1921</v>
      </c>
      <c r="E106" s="190">
        <f>IF(VLOOKUP(A106,Startlist!B:C,2,FALSE)=C106,"","ERINEV")</f>
      </c>
    </row>
    <row r="107" spans="1:5" ht="14.25">
      <c r="A107" s="191">
        <v>111</v>
      </c>
      <c r="B107" s="192" t="s">
        <v>1648</v>
      </c>
      <c r="C107" s="191" t="s">
        <v>1638</v>
      </c>
      <c r="D107" s="193" t="s">
        <v>1458</v>
      </c>
      <c r="E107" s="190">
        <f>IF(VLOOKUP(A107,Startlist!B:C,2,FALSE)=C107,"","ERINEV")</f>
      </c>
    </row>
    <row r="108" spans="1:5" ht="14.25">
      <c r="A108" s="191">
        <v>112</v>
      </c>
      <c r="B108" s="192" t="s">
        <v>1662</v>
      </c>
      <c r="C108" s="191" t="s">
        <v>1662</v>
      </c>
      <c r="D108" s="193" t="s">
        <v>1459</v>
      </c>
      <c r="E108" s="190">
        <f>IF(VLOOKUP(A108,Startlist!B:C,2,FALSE)=C108,"","ERINEV")</f>
      </c>
    </row>
    <row r="109" spans="1:5" ht="14.25">
      <c r="A109" s="191">
        <v>113</v>
      </c>
      <c r="B109" s="192" t="s">
        <v>1650</v>
      </c>
      <c r="C109" s="191" t="s">
        <v>1641</v>
      </c>
      <c r="D109" s="193" t="s">
        <v>1461</v>
      </c>
      <c r="E109" s="190">
        <f>IF(VLOOKUP(A109,Startlist!B:C,2,FALSE)=C109,"","ERINEV")</f>
      </c>
    </row>
    <row r="110" spans="1:5" ht="14.25">
      <c r="A110" s="191">
        <v>114</v>
      </c>
      <c r="B110" s="192" t="s">
        <v>1647</v>
      </c>
      <c r="C110" s="191" t="s">
        <v>1640</v>
      </c>
      <c r="D110" s="193" t="s">
        <v>1464</v>
      </c>
      <c r="E110" s="190">
        <f>IF(VLOOKUP(A110,Startlist!B:C,2,FALSE)=C110,"","ERINEV")</f>
      </c>
    </row>
    <row r="111" spans="1:5" ht="14.25">
      <c r="A111" s="191">
        <v>115</v>
      </c>
      <c r="B111" s="192" t="s">
        <v>1647</v>
      </c>
      <c r="C111" s="191" t="s">
        <v>1640</v>
      </c>
      <c r="D111" s="193" t="s">
        <v>1467</v>
      </c>
      <c r="E111" s="190">
        <f>IF(VLOOKUP(A111,Startlist!B:C,2,FALSE)=C111,"","ERINEV")</f>
      </c>
    </row>
    <row r="112" spans="1:5" ht="14.25">
      <c r="A112" s="191">
        <v>116</v>
      </c>
      <c r="B112" s="192" t="s">
        <v>1647</v>
      </c>
      <c r="C112" s="191" t="s">
        <v>1640</v>
      </c>
      <c r="D112" s="193" t="s">
        <v>1469</v>
      </c>
      <c r="E112" s="190">
        <f>IF(VLOOKUP(A112,Startlist!B:C,2,FALSE)=C112,"","ERINEV")</f>
      </c>
    </row>
    <row r="113" spans="1:5" ht="14.25">
      <c r="A113" s="191">
        <v>117</v>
      </c>
      <c r="B113" s="192" t="s">
        <v>1649</v>
      </c>
      <c r="C113" s="191" t="s">
        <v>1639</v>
      </c>
      <c r="D113" s="193" t="s">
        <v>1473</v>
      </c>
      <c r="E113" s="190">
        <f>IF(VLOOKUP(A113,Startlist!B:C,2,FALSE)=C113,"","ERINEV")</f>
      </c>
    </row>
    <row r="114" spans="1:5" ht="14.25">
      <c r="A114" s="191">
        <v>118</v>
      </c>
      <c r="B114" s="192" t="s">
        <v>1649</v>
      </c>
      <c r="C114" s="191" t="s">
        <v>1639</v>
      </c>
      <c r="D114" s="193" t="s">
        <v>1476</v>
      </c>
      <c r="E114" s="190">
        <f>IF(VLOOKUP(A114,Startlist!B:C,2,FALSE)=C114,"","ERINEV")</f>
      </c>
    </row>
    <row r="115" spans="1:5" ht="14.25">
      <c r="A115" s="191">
        <v>119</v>
      </c>
      <c r="B115" s="192" t="s">
        <v>1649</v>
      </c>
      <c r="C115" s="191" t="s">
        <v>1639</v>
      </c>
      <c r="D115" s="193" t="s">
        <v>1478</v>
      </c>
      <c r="E115" s="190">
        <f>IF(VLOOKUP(A115,Startlist!B:C,2,FALSE)=C115,"","ERINEV")</f>
      </c>
    </row>
    <row r="116" spans="1:5" ht="14.25">
      <c r="A116" s="191">
        <v>121</v>
      </c>
      <c r="B116" s="192" t="s">
        <v>1650</v>
      </c>
      <c r="C116" s="191" t="s">
        <v>1641</v>
      </c>
      <c r="D116" s="193" t="s">
        <v>1482</v>
      </c>
      <c r="E116" s="190">
        <f>IF(VLOOKUP(A116,Startlist!B:C,2,FALSE)=C116,"","ERINEV")</f>
      </c>
    </row>
    <row r="117" spans="1:5" ht="14.25">
      <c r="A117" s="191">
        <v>122</v>
      </c>
      <c r="B117" s="192" t="s">
        <v>1648</v>
      </c>
      <c r="C117" s="191" t="s">
        <v>1638</v>
      </c>
      <c r="D117" s="193" t="s">
        <v>1486</v>
      </c>
      <c r="E117" s="190">
        <f>IF(VLOOKUP(A117,Startlist!B:C,2,FALSE)=C117,"","ERINEV")</f>
      </c>
    </row>
    <row r="118" spans="1:5" ht="14.25">
      <c r="A118" s="191">
        <v>123</v>
      </c>
      <c r="B118" s="192" t="s">
        <v>1648</v>
      </c>
      <c r="C118" s="191" t="s">
        <v>1638</v>
      </c>
      <c r="D118" s="193" t="s">
        <v>1489</v>
      </c>
      <c r="E118" s="190">
        <f>IF(VLOOKUP(A118,Startlist!B:C,2,FALSE)=C118,"","ERINEV")</f>
      </c>
    </row>
    <row r="119" spans="1:5" ht="14.25">
      <c r="A119" s="191">
        <v>124</v>
      </c>
      <c r="B119" s="192" t="s">
        <v>1648</v>
      </c>
      <c r="C119" s="191" t="s">
        <v>1638</v>
      </c>
      <c r="D119" s="193" t="s">
        <v>1492</v>
      </c>
      <c r="E119" s="190">
        <f>IF(VLOOKUP(A119,Startlist!B:C,2,FALSE)=C119,"","ERINEV")</f>
      </c>
    </row>
    <row r="120" spans="1:5" ht="14.25">
      <c r="A120" s="191">
        <v>125</v>
      </c>
      <c r="B120" s="192" t="s">
        <v>1648</v>
      </c>
      <c r="C120" s="191" t="s">
        <v>1638</v>
      </c>
      <c r="D120" s="193" t="s">
        <v>1495</v>
      </c>
      <c r="E120" s="190">
        <f>IF(VLOOKUP(A120,Startlist!B:C,2,FALSE)=C120,"","ERINEV")</f>
      </c>
    </row>
    <row r="121" spans="1:5" ht="14.25">
      <c r="A121" s="191">
        <v>126</v>
      </c>
      <c r="B121" s="192" t="s">
        <v>1648</v>
      </c>
      <c r="C121" s="191" t="s">
        <v>1638</v>
      </c>
      <c r="D121" s="193" t="s">
        <v>1976</v>
      </c>
      <c r="E121" s="190">
        <f>IF(VLOOKUP(A121,Startlist!B:C,2,FALSE)=C121,"","ERINEV")</f>
      </c>
    </row>
    <row r="122" spans="1:5" ht="14.25">
      <c r="A122" s="191">
        <v>127</v>
      </c>
      <c r="B122" s="192" t="s">
        <v>1659</v>
      </c>
      <c r="C122" s="191" t="s">
        <v>1659</v>
      </c>
      <c r="D122" s="193" t="s">
        <v>1501</v>
      </c>
      <c r="E122" s="190">
        <f>IF(VLOOKUP(A122,Startlist!B:C,2,FALSE)=C122,"","ERINEV")</f>
      </c>
    </row>
    <row r="123" spans="1:5" ht="14.25">
      <c r="A123" s="191">
        <v>128</v>
      </c>
      <c r="B123" s="192" t="s">
        <v>1659</v>
      </c>
      <c r="C123" s="191" t="s">
        <v>1659</v>
      </c>
      <c r="D123" s="193" t="s">
        <v>1515</v>
      </c>
      <c r="E123" s="190">
        <f>IF(VLOOKUP(A123,Startlist!B:C,2,FALSE)=C123,"","ERINEV")</f>
      </c>
    </row>
    <row r="124" spans="1:5" ht="14.25">
      <c r="A124" s="191">
        <v>129</v>
      </c>
      <c r="B124" s="192" t="s">
        <v>1659</v>
      </c>
      <c r="C124" s="191" t="s">
        <v>1659</v>
      </c>
      <c r="D124" s="193" t="s">
        <v>1506</v>
      </c>
      <c r="E124" s="190">
        <f>IF(VLOOKUP(A124,Startlist!B:C,2,FALSE)=C124,"","ERINEV")</f>
      </c>
    </row>
    <row r="125" spans="1:5" ht="14.25">
      <c r="A125" s="191">
        <v>130</v>
      </c>
      <c r="B125" s="192" t="s">
        <v>1659</v>
      </c>
      <c r="C125" s="191" t="s">
        <v>1659</v>
      </c>
      <c r="D125" s="193" t="s">
        <v>1508</v>
      </c>
      <c r="E125" s="190">
        <f>IF(VLOOKUP(A125,Startlist!B:C,2,FALSE)=C125,"","ERINEV")</f>
      </c>
    </row>
    <row r="126" spans="1:5" ht="14.25">
      <c r="A126" s="191">
        <v>131</v>
      </c>
      <c r="B126" s="192" t="s">
        <v>1662</v>
      </c>
      <c r="C126" s="191" t="s">
        <v>1662</v>
      </c>
      <c r="D126" s="193" t="s">
        <v>1510</v>
      </c>
      <c r="E126" s="190">
        <f>IF(VLOOKUP(A126,Startlist!B:C,2,FALSE)=C126,"","ERINEV")</f>
      </c>
    </row>
    <row r="127" spans="1:4" ht="14.25">
      <c r="A127" s="191">
        <v>132</v>
      </c>
      <c r="B127" s="192" t="s">
        <v>1649</v>
      </c>
      <c r="C127" s="191" t="s">
        <v>1639</v>
      </c>
      <c r="D127" s="193" t="s">
        <v>2015</v>
      </c>
    </row>
    <row r="128" spans="1:4" ht="14.25">
      <c r="A128" s="191">
        <v>133</v>
      </c>
      <c r="B128" s="192" t="s">
        <v>1649</v>
      </c>
      <c r="C128" s="191" t="s">
        <v>1639</v>
      </c>
      <c r="D128" s="193" t="s">
        <v>2019</v>
      </c>
    </row>
  </sheetData>
  <sheetProtection/>
  <autoFilter ref="A1:E126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B262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2" sqref="A2:Q2"/>
    </sheetView>
  </sheetViews>
  <sheetFormatPr defaultColWidth="9.140625" defaultRowHeight="12.75"/>
  <cols>
    <col min="1" max="1" width="7.140625" style="0" customWidth="1"/>
    <col min="2" max="2" width="4.28125" style="33" customWidth="1"/>
    <col min="3" max="3" width="24.28125" style="0" customWidth="1"/>
    <col min="4" max="15" width="6.8515625" style="0" customWidth="1"/>
    <col min="16" max="16" width="6.7109375" style="107" customWidth="1"/>
    <col min="17" max="17" width="15.00390625" style="0" customWidth="1"/>
    <col min="18" max="18" width="9.140625" style="66" customWidth="1"/>
    <col min="19" max="19" width="15.140625" style="0" bestFit="1" customWidth="1"/>
  </cols>
  <sheetData>
    <row r="1" spans="1:17" ht="6" customHeight="1">
      <c r="A1" s="4"/>
      <c r="B1" s="3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Q1" s="4"/>
    </row>
    <row r="2" spans="1:17" ht="15">
      <c r="A2" s="267" t="str">
        <f>Startlist!$F2</f>
        <v>Koeru Talv 2024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</row>
    <row r="3" spans="1:17" ht="13.5">
      <c r="A3" s="268" t="str">
        <f>Startlist!$F3</f>
        <v>17.veebruar 2024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1:17" ht="13.5">
      <c r="A4" s="268" t="str">
        <f>Startlist!$F4</f>
        <v>Järvamaa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</row>
    <row r="5" spans="1:17" ht="15">
      <c r="A5" s="49" t="s">
        <v>1669</v>
      </c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108"/>
      <c r="Q5" s="48"/>
    </row>
    <row r="6" spans="1:17" ht="12.75">
      <c r="A6" s="125" t="s">
        <v>1677</v>
      </c>
      <c r="B6" s="126" t="s">
        <v>1712</v>
      </c>
      <c r="C6" s="127" t="s">
        <v>1713</v>
      </c>
      <c r="D6" s="266" t="s">
        <v>1725</v>
      </c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175" t="s">
        <v>1715</v>
      </c>
      <c r="Q6" s="128" t="s">
        <v>1721</v>
      </c>
    </row>
    <row r="7" spans="1:17" ht="12.75">
      <c r="A7" s="129" t="s">
        <v>1723</v>
      </c>
      <c r="B7" s="130"/>
      <c r="C7" s="131" t="s">
        <v>1675</v>
      </c>
      <c r="D7" s="132">
        <v>1</v>
      </c>
      <c r="E7" s="132">
        <v>2</v>
      </c>
      <c r="F7" s="132">
        <v>3</v>
      </c>
      <c r="G7" s="132">
        <v>4</v>
      </c>
      <c r="H7" s="132">
        <v>5</v>
      </c>
      <c r="I7" s="132">
        <v>6</v>
      </c>
      <c r="J7" s="132">
        <v>7</v>
      </c>
      <c r="K7" s="132">
        <v>8</v>
      </c>
      <c r="L7" s="132">
        <v>9</v>
      </c>
      <c r="M7" s="132">
        <v>10</v>
      </c>
      <c r="N7" s="132">
        <v>11</v>
      </c>
      <c r="O7" s="132">
        <v>12</v>
      </c>
      <c r="P7" s="176"/>
      <c r="Q7" s="129" t="s">
        <v>1722</v>
      </c>
    </row>
    <row r="8" spans="1:28" ht="12.75">
      <c r="A8" s="133" t="s">
        <v>2052</v>
      </c>
      <c r="B8" s="117">
        <v>128</v>
      </c>
      <c r="C8" s="118" t="s">
        <v>2319</v>
      </c>
      <c r="D8" s="68" t="s">
        <v>2591</v>
      </c>
      <c r="E8" s="67" t="s">
        <v>2592</v>
      </c>
      <c r="F8" s="67" t="s">
        <v>2895</v>
      </c>
      <c r="G8" s="67" t="s">
        <v>58</v>
      </c>
      <c r="H8" s="67" t="s">
        <v>59</v>
      </c>
      <c r="I8" s="67" t="s">
        <v>2895</v>
      </c>
      <c r="J8" s="67" t="s">
        <v>581</v>
      </c>
      <c r="K8" s="109" t="s">
        <v>31</v>
      </c>
      <c r="L8" s="109" t="s">
        <v>582</v>
      </c>
      <c r="M8" s="109" t="s">
        <v>934</v>
      </c>
      <c r="N8" s="109" t="s">
        <v>2983</v>
      </c>
      <c r="O8" s="109" t="s">
        <v>1062</v>
      </c>
      <c r="P8" s="138"/>
      <c r="Q8" s="142" t="s">
        <v>1063</v>
      </c>
      <c r="V8" s="66"/>
      <c r="W8" s="66"/>
      <c r="X8" s="66"/>
      <c r="Y8" s="66"/>
      <c r="Z8" s="66"/>
      <c r="AA8" s="66"/>
      <c r="AB8" s="66"/>
    </row>
    <row r="9" spans="1:28" ht="12.75">
      <c r="A9" s="134" t="s">
        <v>1659</v>
      </c>
      <c r="B9" s="42"/>
      <c r="C9" s="43" t="s">
        <v>1504</v>
      </c>
      <c r="D9" s="68" t="s">
        <v>2056</v>
      </c>
      <c r="E9" s="67" t="s">
        <v>2057</v>
      </c>
      <c r="F9" s="67"/>
      <c r="G9" s="67" t="s">
        <v>2056</v>
      </c>
      <c r="H9" s="67" t="s">
        <v>2079</v>
      </c>
      <c r="I9" s="44"/>
      <c r="J9" s="44" t="s">
        <v>2068</v>
      </c>
      <c r="K9" s="136" t="s">
        <v>2056</v>
      </c>
      <c r="L9" s="136" t="s">
        <v>2057</v>
      </c>
      <c r="M9" s="136" t="s">
        <v>2057</v>
      </c>
      <c r="N9" s="136" t="s">
        <v>2063</v>
      </c>
      <c r="O9" s="136" t="s">
        <v>2063</v>
      </c>
      <c r="P9" s="139"/>
      <c r="Q9" s="141" t="s">
        <v>2058</v>
      </c>
      <c r="R9"/>
      <c r="V9" s="66"/>
      <c r="W9" s="66"/>
      <c r="X9" s="66"/>
      <c r="Y9" s="66"/>
      <c r="Z9" s="66"/>
      <c r="AA9" s="66"/>
      <c r="AB9" s="66"/>
    </row>
    <row r="10" spans="1:28" ht="12.75">
      <c r="A10" s="135" t="s">
        <v>2059</v>
      </c>
      <c r="B10" s="39">
        <v>129</v>
      </c>
      <c r="C10" s="40" t="s">
        <v>2273</v>
      </c>
      <c r="D10" s="37" t="s">
        <v>2593</v>
      </c>
      <c r="E10" s="41" t="s">
        <v>2077</v>
      </c>
      <c r="F10" s="41" t="s">
        <v>2895</v>
      </c>
      <c r="G10" s="41" t="s">
        <v>60</v>
      </c>
      <c r="H10" s="41" t="s">
        <v>61</v>
      </c>
      <c r="I10" s="67" t="s">
        <v>2895</v>
      </c>
      <c r="J10" s="67" t="s">
        <v>583</v>
      </c>
      <c r="K10" s="137" t="s">
        <v>545</v>
      </c>
      <c r="L10" s="137" t="s">
        <v>584</v>
      </c>
      <c r="M10" s="137" t="s">
        <v>1064</v>
      </c>
      <c r="N10" s="137" t="s">
        <v>2916</v>
      </c>
      <c r="O10" s="137" t="s">
        <v>1065</v>
      </c>
      <c r="P10" s="140"/>
      <c r="Q10" s="142" t="s">
        <v>1066</v>
      </c>
      <c r="R10"/>
      <c r="V10" s="66"/>
      <c r="W10" s="66"/>
      <c r="X10" s="66"/>
      <c r="Y10" s="66"/>
      <c r="Z10" s="66"/>
      <c r="AA10" s="66"/>
      <c r="AB10" s="66"/>
    </row>
    <row r="11" spans="1:28" ht="12.75">
      <c r="A11" s="134" t="s">
        <v>1659</v>
      </c>
      <c r="B11" s="42"/>
      <c r="C11" s="43" t="s">
        <v>1791</v>
      </c>
      <c r="D11" s="38" t="s">
        <v>2057</v>
      </c>
      <c r="E11" s="44" t="s">
        <v>2594</v>
      </c>
      <c r="F11" s="44"/>
      <c r="G11" s="44" t="s">
        <v>2057</v>
      </c>
      <c r="H11" s="44" t="s">
        <v>2073</v>
      </c>
      <c r="I11" s="44"/>
      <c r="J11" s="44" t="s">
        <v>2110</v>
      </c>
      <c r="K11" s="136" t="s">
        <v>2057</v>
      </c>
      <c r="L11" s="136" t="s">
        <v>2056</v>
      </c>
      <c r="M11" s="136" t="s">
        <v>2079</v>
      </c>
      <c r="N11" s="136" t="s">
        <v>2057</v>
      </c>
      <c r="O11" s="136" t="s">
        <v>2110</v>
      </c>
      <c r="P11" s="139"/>
      <c r="Q11" s="141" t="s">
        <v>1067</v>
      </c>
      <c r="R11"/>
      <c r="V11" s="66"/>
      <c r="W11" s="66"/>
      <c r="X11" s="66"/>
      <c r="Y11" s="66"/>
      <c r="Z11" s="66"/>
      <c r="AA11" s="66"/>
      <c r="AB11" s="66"/>
    </row>
    <row r="12" spans="1:28" ht="12.75">
      <c r="A12" s="135" t="s">
        <v>2064</v>
      </c>
      <c r="B12" s="39">
        <v>34</v>
      </c>
      <c r="C12" s="40" t="s">
        <v>2060</v>
      </c>
      <c r="D12" s="68" t="s">
        <v>2061</v>
      </c>
      <c r="E12" s="67" t="s">
        <v>2062</v>
      </c>
      <c r="F12" s="67" t="s">
        <v>2895</v>
      </c>
      <c r="G12" s="67" t="s">
        <v>2898</v>
      </c>
      <c r="H12" s="67" t="s">
        <v>2899</v>
      </c>
      <c r="I12" s="41" t="s">
        <v>2895</v>
      </c>
      <c r="J12" s="41" t="s">
        <v>326</v>
      </c>
      <c r="K12" s="137" t="s">
        <v>26</v>
      </c>
      <c r="L12" s="137" t="s">
        <v>327</v>
      </c>
      <c r="M12" s="137" t="s">
        <v>586</v>
      </c>
      <c r="N12" s="137" t="s">
        <v>2948</v>
      </c>
      <c r="O12" s="137" t="s">
        <v>790</v>
      </c>
      <c r="P12" s="140"/>
      <c r="Q12" s="142" t="s">
        <v>791</v>
      </c>
      <c r="R12"/>
      <c r="V12" s="66"/>
      <c r="W12" s="66"/>
      <c r="X12" s="66"/>
      <c r="Y12" s="66"/>
      <c r="Z12" s="66"/>
      <c r="AA12" s="66"/>
      <c r="AB12" s="66"/>
    </row>
    <row r="13" spans="1:28" ht="12.75">
      <c r="A13" s="134" t="s">
        <v>1659</v>
      </c>
      <c r="B13" s="42"/>
      <c r="C13" s="43" t="s">
        <v>1791</v>
      </c>
      <c r="D13" s="68" t="s">
        <v>2079</v>
      </c>
      <c r="E13" s="67" t="s">
        <v>2068</v>
      </c>
      <c r="F13" s="67"/>
      <c r="G13" s="67" t="s">
        <v>2063</v>
      </c>
      <c r="H13" s="67" t="s">
        <v>2068</v>
      </c>
      <c r="I13" s="44"/>
      <c r="J13" s="44" t="s">
        <v>2063</v>
      </c>
      <c r="K13" s="136" t="s">
        <v>2079</v>
      </c>
      <c r="L13" s="136" t="s">
        <v>2078</v>
      </c>
      <c r="M13" s="136" t="s">
        <v>2068</v>
      </c>
      <c r="N13" s="136" t="s">
        <v>2594</v>
      </c>
      <c r="O13" s="136" t="s">
        <v>2084</v>
      </c>
      <c r="P13" s="139"/>
      <c r="Q13" s="141" t="s">
        <v>1068</v>
      </c>
      <c r="R13"/>
      <c r="V13" s="66"/>
      <c r="W13" s="66"/>
      <c r="X13" s="66"/>
      <c r="Y13" s="66"/>
      <c r="Z13" s="66"/>
      <c r="AA13" s="66"/>
      <c r="AB13" s="66"/>
    </row>
    <row r="14" spans="1:28" ht="12.75">
      <c r="A14" s="135" t="s">
        <v>2069</v>
      </c>
      <c r="B14" s="39">
        <v>44</v>
      </c>
      <c r="C14" s="40" t="s">
        <v>2070</v>
      </c>
      <c r="D14" s="37" t="s">
        <v>2071</v>
      </c>
      <c r="E14" s="41" t="s">
        <v>2072</v>
      </c>
      <c r="F14" s="41" t="s">
        <v>2895</v>
      </c>
      <c r="G14" s="41" t="s">
        <v>2900</v>
      </c>
      <c r="H14" s="41" t="s">
        <v>2901</v>
      </c>
      <c r="I14" s="67" t="s">
        <v>2895</v>
      </c>
      <c r="J14" s="67" t="s">
        <v>391</v>
      </c>
      <c r="K14" s="137" t="s">
        <v>392</v>
      </c>
      <c r="L14" s="137" t="s">
        <v>393</v>
      </c>
      <c r="M14" s="137" t="s">
        <v>326</v>
      </c>
      <c r="N14" s="137" t="s">
        <v>138</v>
      </c>
      <c r="O14" s="137" t="s">
        <v>792</v>
      </c>
      <c r="P14" s="140"/>
      <c r="Q14" s="142" t="s">
        <v>793</v>
      </c>
      <c r="R14"/>
      <c r="V14" s="66"/>
      <c r="W14" s="66"/>
      <c r="X14" s="66"/>
      <c r="Y14" s="66"/>
      <c r="Z14" s="66"/>
      <c r="AA14" s="66"/>
      <c r="AB14" s="66"/>
    </row>
    <row r="15" spans="1:28" ht="12.75">
      <c r="A15" s="134" t="s">
        <v>1659</v>
      </c>
      <c r="B15" s="42"/>
      <c r="C15" s="43" t="s">
        <v>1791</v>
      </c>
      <c r="D15" s="38" t="s">
        <v>2595</v>
      </c>
      <c r="E15" s="44" t="s">
        <v>2063</v>
      </c>
      <c r="F15" s="44"/>
      <c r="G15" s="44" t="s">
        <v>2068</v>
      </c>
      <c r="H15" s="44" t="s">
        <v>2970</v>
      </c>
      <c r="I15" s="44"/>
      <c r="J15" s="44" t="s">
        <v>2056</v>
      </c>
      <c r="K15" s="136" t="s">
        <v>2068</v>
      </c>
      <c r="L15" s="136" t="s">
        <v>2063</v>
      </c>
      <c r="M15" s="136" t="s">
        <v>2078</v>
      </c>
      <c r="N15" s="136" t="s">
        <v>2073</v>
      </c>
      <c r="O15" s="136" t="s">
        <v>2078</v>
      </c>
      <c r="P15" s="139"/>
      <c r="Q15" s="141" t="s">
        <v>1069</v>
      </c>
      <c r="R15"/>
      <c r="V15" s="66"/>
      <c r="W15" s="66"/>
      <c r="X15" s="66"/>
      <c r="Y15" s="66"/>
      <c r="Z15" s="66"/>
      <c r="AA15" s="66"/>
      <c r="AB15" s="66"/>
    </row>
    <row r="16" spans="1:28" ht="12.75">
      <c r="A16" s="135" t="s">
        <v>2074</v>
      </c>
      <c r="B16" s="39">
        <v>32</v>
      </c>
      <c r="C16" s="40" t="s">
        <v>2081</v>
      </c>
      <c r="D16" s="68" t="s">
        <v>2082</v>
      </c>
      <c r="E16" s="67" t="s">
        <v>2083</v>
      </c>
      <c r="F16" s="67" t="s">
        <v>2895</v>
      </c>
      <c r="G16" s="67" t="s">
        <v>2902</v>
      </c>
      <c r="H16" s="67" t="s">
        <v>2903</v>
      </c>
      <c r="I16" s="67" t="s">
        <v>2895</v>
      </c>
      <c r="J16" s="67" t="s">
        <v>328</v>
      </c>
      <c r="K16" s="137" t="s">
        <v>329</v>
      </c>
      <c r="L16" s="137" t="s">
        <v>327</v>
      </c>
      <c r="M16" s="137" t="s">
        <v>794</v>
      </c>
      <c r="N16" s="137" t="s">
        <v>795</v>
      </c>
      <c r="O16" s="137" t="s">
        <v>796</v>
      </c>
      <c r="P16" s="140"/>
      <c r="Q16" s="142" t="s">
        <v>797</v>
      </c>
      <c r="R16"/>
      <c r="V16" s="66"/>
      <c r="W16" s="66"/>
      <c r="X16" s="66"/>
      <c r="Y16" s="66"/>
      <c r="Z16" s="66"/>
      <c r="AA16" s="66"/>
      <c r="AB16" s="66"/>
    </row>
    <row r="17" spans="1:28" ht="12.75">
      <c r="A17" s="134" t="s">
        <v>1659</v>
      </c>
      <c r="B17" s="42"/>
      <c r="C17" s="43" t="s">
        <v>1966</v>
      </c>
      <c r="D17" s="38" t="s">
        <v>2601</v>
      </c>
      <c r="E17" s="44" t="s">
        <v>2602</v>
      </c>
      <c r="F17" s="44"/>
      <c r="G17" s="44" t="s">
        <v>2084</v>
      </c>
      <c r="H17" s="44" t="s">
        <v>2057</v>
      </c>
      <c r="I17" s="44"/>
      <c r="J17" s="44" t="s">
        <v>2073</v>
      </c>
      <c r="K17" s="136" t="s">
        <v>2073</v>
      </c>
      <c r="L17" s="136" t="s">
        <v>2078</v>
      </c>
      <c r="M17" s="136" t="s">
        <v>2063</v>
      </c>
      <c r="N17" s="136" t="s">
        <v>2068</v>
      </c>
      <c r="O17" s="136" t="s">
        <v>2057</v>
      </c>
      <c r="P17" s="139"/>
      <c r="Q17" s="141" t="s">
        <v>1070</v>
      </c>
      <c r="R17"/>
      <c r="V17" s="66"/>
      <c r="W17" s="66"/>
      <c r="X17" s="66"/>
      <c r="Y17" s="66"/>
      <c r="Z17" s="66"/>
      <c r="AA17" s="66"/>
      <c r="AB17" s="66"/>
    </row>
    <row r="18" spans="1:18" ht="12.75">
      <c r="A18" s="135" t="s">
        <v>2080</v>
      </c>
      <c r="B18" s="39">
        <v>50</v>
      </c>
      <c r="C18" s="40" t="s">
        <v>2086</v>
      </c>
      <c r="D18" s="37" t="s">
        <v>2087</v>
      </c>
      <c r="E18" s="41" t="s">
        <v>2088</v>
      </c>
      <c r="F18" s="41" t="s">
        <v>2895</v>
      </c>
      <c r="G18" s="41" t="s">
        <v>2968</v>
      </c>
      <c r="H18" s="41" t="s">
        <v>2969</v>
      </c>
      <c r="I18" s="67" t="s">
        <v>2895</v>
      </c>
      <c r="J18" s="67" t="s">
        <v>328</v>
      </c>
      <c r="K18" s="109" t="s">
        <v>394</v>
      </c>
      <c r="L18" s="109" t="s">
        <v>395</v>
      </c>
      <c r="M18" s="109" t="s">
        <v>885</v>
      </c>
      <c r="N18" s="109" t="s">
        <v>2987</v>
      </c>
      <c r="O18" s="109" t="s">
        <v>886</v>
      </c>
      <c r="P18" s="138"/>
      <c r="Q18" s="142" t="s">
        <v>887</v>
      </c>
      <c r="R18"/>
    </row>
    <row r="19" spans="1:18" ht="12.75">
      <c r="A19" s="134" t="s">
        <v>1659</v>
      </c>
      <c r="B19" s="42"/>
      <c r="C19" s="43" t="s">
        <v>1410</v>
      </c>
      <c r="D19" s="38" t="s">
        <v>2605</v>
      </c>
      <c r="E19" s="44" t="s">
        <v>2444</v>
      </c>
      <c r="F19" s="44"/>
      <c r="G19" s="44" t="s">
        <v>2078</v>
      </c>
      <c r="H19" s="44" t="s">
        <v>2056</v>
      </c>
      <c r="I19" s="67"/>
      <c r="J19" s="67" t="s">
        <v>2073</v>
      </c>
      <c r="K19" s="136" t="s">
        <v>585</v>
      </c>
      <c r="L19" s="136" t="s">
        <v>2605</v>
      </c>
      <c r="M19" s="136" t="s">
        <v>2605</v>
      </c>
      <c r="N19" s="136" t="s">
        <v>2078</v>
      </c>
      <c r="O19" s="136" t="s">
        <v>2073</v>
      </c>
      <c r="P19" s="139"/>
      <c r="Q19" s="141" t="s">
        <v>2977</v>
      </c>
      <c r="R19"/>
    </row>
    <row r="20" spans="1:18" ht="12.75">
      <c r="A20" s="135" t="s">
        <v>2085</v>
      </c>
      <c r="B20" s="39">
        <v>43</v>
      </c>
      <c r="C20" s="40" t="s">
        <v>2107</v>
      </c>
      <c r="D20" s="37" t="s">
        <v>2108</v>
      </c>
      <c r="E20" s="41" t="s">
        <v>2109</v>
      </c>
      <c r="F20" s="41" t="s">
        <v>2895</v>
      </c>
      <c r="G20" s="41" t="s">
        <v>2908</v>
      </c>
      <c r="H20" s="41" t="s">
        <v>2909</v>
      </c>
      <c r="I20" s="41" t="s">
        <v>2895</v>
      </c>
      <c r="J20" s="41" t="s">
        <v>397</v>
      </c>
      <c r="K20" s="109" t="s">
        <v>398</v>
      </c>
      <c r="L20" s="109" t="s">
        <v>399</v>
      </c>
      <c r="M20" s="109" t="s">
        <v>431</v>
      </c>
      <c r="N20" s="109" t="s">
        <v>798</v>
      </c>
      <c r="O20" s="109" t="s">
        <v>799</v>
      </c>
      <c r="P20" s="138" t="s">
        <v>2381</v>
      </c>
      <c r="Q20" s="142" t="s">
        <v>800</v>
      </c>
      <c r="R20"/>
    </row>
    <row r="21" spans="1:18" ht="12.75">
      <c r="A21" s="134" t="s">
        <v>1659</v>
      </c>
      <c r="B21" s="42"/>
      <c r="C21" s="43" t="s">
        <v>1966</v>
      </c>
      <c r="D21" s="38" t="s">
        <v>2633</v>
      </c>
      <c r="E21" s="44" t="s">
        <v>2634</v>
      </c>
      <c r="F21" s="44"/>
      <c r="G21" s="44" t="s">
        <v>2110</v>
      </c>
      <c r="H21" s="44" t="s">
        <v>2063</v>
      </c>
      <c r="I21" s="44"/>
      <c r="J21" s="44" t="s">
        <v>2605</v>
      </c>
      <c r="K21" s="136" t="s">
        <v>2110</v>
      </c>
      <c r="L21" s="136" t="s">
        <v>589</v>
      </c>
      <c r="M21" s="136" t="s">
        <v>2793</v>
      </c>
      <c r="N21" s="136" t="s">
        <v>370</v>
      </c>
      <c r="O21" s="136" t="s">
        <v>2068</v>
      </c>
      <c r="P21" s="139"/>
      <c r="Q21" s="141" t="s">
        <v>1071</v>
      </c>
      <c r="R21"/>
    </row>
    <row r="22" spans="1:18" ht="12.75">
      <c r="A22" s="135" t="s">
        <v>62</v>
      </c>
      <c r="B22" s="39">
        <v>130</v>
      </c>
      <c r="C22" s="40" t="s">
        <v>2311</v>
      </c>
      <c r="D22" s="37" t="s">
        <v>2177</v>
      </c>
      <c r="E22" s="41" t="s">
        <v>2599</v>
      </c>
      <c r="F22" s="41" t="s">
        <v>2895</v>
      </c>
      <c r="G22" s="41" t="s">
        <v>2973</v>
      </c>
      <c r="H22" s="41" t="s">
        <v>63</v>
      </c>
      <c r="I22" s="67" t="s">
        <v>2895</v>
      </c>
      <c r="J22" s="67" t="s">
        <v>479</v>
      </c>
      <c r="K22" s="109" t="s">
        <v>2443</v>
      </c>
      <c r="L22" s="109" t="s">
        <v>586</v>
      </c>
      <c r="M22" s="109" t="s">
        <v>1072</v>
      </c>
      <c r="N22" s="109" t="s">
        <v>1073</v>
      </c>
      <c r="O22" s="109" t="s">
        <v>1074</v>
      </c>
      <c r="P22" s="138"/>
      <c r="Q22" s="142" t="s">
        <v>1075</v>
      </c>
      <c r="R22"/>
    </row>
    <row r="23" spans="1:18" ht="12.75">
      <c r="A23" s="134" t="s">
        <v>1659</v>
      </c>
      <c r="B23" s="42"/>
      <c r="C23" s="43" t="s">
        <v>1920</v>
      </c>
      <c r="D23" s="38" t="s">
        <v>2078</v>
      </c>
      <c r="E23" s="44" t="s">
        <v>2600</v>
      </c>
      <c r="F23" s="44"/>
      <c r="G23" s="44" t="s">
        <v>64</v>
      </c>
      <c r="H23" s="44" t="s">
        <v>2595</v>
      </c>
      <c r="I23" s="44"/>
      <c r="J23" s="67" t="s">
        <v>587</v>
      </c>
      <c r="K23" s="136" t="s">
        <v>448</v>
      </c>
      <c r="L23" s="136" t="s">
        <v>588</v>
      </c>
      <c r="M23" s="136" t="s">
        <v>2110</v>
      </c>
      <c r="N23" s="136" t="s">
        <v>2079</v>
      </c>
      <c r="O23" s="136" t="s">
        <v>1076</v>
      </c>
      <c r="P23" s="139"/>
      <c r="Q23" s="141" t="s">
        <v>1077</v>
      </c>
      <c r="R23"/>
    </row>
    <row r="24" spans="1:18" ht="12.75">
      <c r="A24" s="135" t="s">
        <v>65</v>
      </c>
      <c r="B24" s="39">
        <v>39</v>
      </c>
      <c r="C24" s="40" t="s">
        <v>2075</v>
      </c>
      <c r="D24" s="37" t="s">
        <v>2076</v>
      </c>
      <c r="E24" s="41" t="s">
        <v>2077</v>
      </c>
      <c r="F24" s="41" t="s">
        <v>2895</v>
      </c>
      <c r="G24" s="41" t="s">
        <v>2904</v>
      </c>
      <c r="H24" s="41" t="s">
        <v>2905</v>
      </c>
      <c r="I24" s="41" t="s">
        <v>2895</v>
      </c>
      <c r="J24" s="41" t="s">
        <v>400</v>
      </c>
      <c r="K24" s="109" t="s">
        <v>2376</v>
      </c>
      <c r="L24" s="109" t="s">
        <v>401</v>
      </c>
      <c r="M24" s="109" t="s">
        <v>801</v>
      </c>
      <c r="N24" s="109" t="s">
        <v>2908</v>
      </c>
      <c r="O24" s="109" t="s">
        <v>802</v>
      </c>
      <c r="P24" s="138"/>
      <c r="Q24" s="142" t="s">
        <v>803</v>
      </c>
      <c r="R24"/>
    </row>
    <row r="25" spans="1:18" ht="12.75">
      <c r="A25" s="134" t="s">
        <v>1659</v>
      </c>
      <c r="B25" s="42"/>
      <c r="C25" s="43" t="s">
        <v>1966</v>
      </c>
      <c r="D25" s="38" t="s">
        <v>2110</v>
      </c>
      <c r="E25" s="44" t="s">
        <v>2594</v>
      </c>
      <c r="F25" s="44"/>
      <c r="G25" s="44" t="s">
        <v>69</v>
      </c>
      <c r="H25" s="44" t="s">
        <v>70</v>
      </c>
      <c r="I25" s="44"/>
      <c r="J25" s="44" t="s">
        <v>2079</v>
      </c>
      <c r="K25" s="136" t="s">
        <v>590</v>
      </c>
      <c r="L25" s="136" t="s">
        <v>64</v>
      </c>
      <c r="M25" s="136" t="s">
        <v>64</v>
      </c>
      <c r="N25" s="136" t="s">
        <v>2647</v>
      </c>
      <c r="O25" s="136" t="s">
        <v>219</v>
      </c>
      <c r="P25" s="139"/>
      <c r="Q25" s="141" t="s">
        <v>1078</v>
      </c>
      <c r="R25"/>
    </row>
    <row r="26" spans="1:18" ht="12.75">
      <c r="A26" s="135" t="s">
        <v>2097</v>
      </c>
      <c r="B26" s="39">
        <v>87</v>
      </c>
      <c r="C26" s="40" t="s">
        <v>2278</v>
      </c>
      <c r="D26" s="37" t="s">
        <v>2129</v>
      </c>
      <c r="E26" s="41" t="s">
        <v>2443</v>
      </c>
      <c r="F26" s="41" t="s">
        <v>2895</v>
      </c>
      <c r="G26" s="41" t="s">
        <v>75</v>
      </c>
      <c r="H26" s="41" t="s">
        <v>76</v>
      </c>
      <c r="I26" s="67" t="s">
        <v>2895</v>
      </c>
      <c r="J26" s="67" t="s">
        <v>522</v>
      </c>
      <c r="K26" s="109" t="s">
        <v>514</v>
      </c>
      <c r="L26" s="109" t="s">
        <v>523</v>
      </c>
      <c r="M26" s="109" t="s">
        <v>932</v>
      </c>
      <c r="N26" s="109" t="s">
        <v>933</v>
      </c>
      <c r="O26" s="109" t="s">
        <v>934</v>
      </c>
      <c r="P26" s="138" t="s">
        <v>2381</v>
      </c>
      <c r="Q26" s="142" t="s">
        <v>935</v>
      </c>
      <c r="R26"/>
    </row>
    <row r="27" spans="1:18" ht="12.75">
      <c r="A27" s="134" t="s">
        <v>1639</v>
      </c>
      <c r="B27" s="42"/>
      <c r="C27" s="43" t="s">
        <v>1751</v>
      </c>
      <c r="D27" s="38" t="s">
        <v>2469</v>
      </c>
      <c r="E27" s="44" t="s">
        <v>2608</v>
      </c>
      <c r="F27" s="44"/>
      <c r="G27" s="44" t="s">
        <v>2120</v>
      </c>
      <c r="H27" s="44" t="s">
        <v>2456</v>
      </c>
      <c r="I27" s="67"/>
      <c r="J27" s="67" t="s">
        <v>2355</v>
      </c>
      <c r="K27" s="136" t="s">
        <v>2092</v>
      </c>
      <c r="L27" s="136" t="s">
        <v>2120</v>
      </c>
      <c r="M27" s="136" t="s">
        <v>2120</v>
      </c>
      <c r="N27" s="136" t="s">
        <v>2355</v>
      </c>
      <c r="O27" s="136" t="s">
        <v>2469</v>
      </c>
      <c r="P27" s="139"/>
      <c r="Q27" s="141" t="s">
        <v>1079</v>
      </c>
      <c r="R27"/>
    </row>
    <row r="28" spans="1:18" ht="12.75">
      <c r="A28" s="135" t="s">
        <v>2102</v>
      </c>
      <c r="B28" s="39">
        <v>41</v>
      </c>
      <c r="C28" s="40" t="s">
        <v>2089</v>
      </c>
      <c r="D28" s="37" t="s">
        <v>2090</v>
      </c>
      <c r="E28" s="41" t="s">
        <v>2091</v>
      </c>
      <c r="F28" s="41" t="s">
        <v>2895</v>
      </c>
      <c r="G28" s="41" t="s">
        <v>2906</v>
      </c>
      <c r="H28" s="41" t="s">
        <v>2907</v>
      </c>
      <c r="I28" s="41" t="s">
        <v>2895</v>
      </c>
      <c r="J28" s="41" t="s">
        <v>2897</v>
      </c>
      <c r="K28" s="109" t="s">
        <v>402</v>
      </c>
      <c r="L28" s="109" t="s">
        <v>403</v>
      </c>
      <c r="M28" s="109" t="s">
        <v>804</v>
      </c>
      <c r="N28" s="109" t="s">
        <v>668</v>
      </c>
      <c r="O28" s="109" t="s">
        <v>805</v>
      </c>
      <c r="P28" s="138"/>
      <c r="Q28" s="142" t="s">
        <v>806</v>
      </c>
      <c r="R28"/>
    </row>
    <row r="29" spans="1:18" ht="12.75">
      <c r="A29" s="134" t="s">
        <v>1639</v>
      </c>
      <c r="B29" s="42"/>
      <c r="C29" s="43" t="s">
        <v>1751</v>
      </c>
      <c r="D29" s="38" t="s">
        <v>2607</v>
      </c>
      <c r="E29" s="44" t="s">
        <v>2359</v>
      </c>
      <c r="F29" s="44"/>
      <c r="G29" s="44" t="s">
        <v>71</v>
      </c>
      <c r="H29" s="44" t="s">
        <v>2116</v>
      </c>
      <c r="I29" s="44"/>
      <c r="J29" s="44" t="s">
        <v>416</v>
      </c>
      <c r="K29" s="136" t="s">
        <v>2351</v>
      </c>
      <c r="L29" s="136" t="s">
        <v>2127</v>
      </c>
      <c r="M29" s="136" t="s">
        <v>2101</v>
      </c>
      <c r="N29" s="136" t="s">
        <v>90</v>
      </c>
      <c r="O29" s="136" t="s">
        <v>2355</v>
      </c>
      <c r="P29" s="139"/>
      <c r="Q29" s="141" t="s">
        <v>594</v>
      </c>
      <c r="R29"/>
    </row>
    <row r="30" spans="1:18" ht="12.75">
      <c r="A30" s="135" t="s">
        <v>1080</v>
      </c>
      <c r="B30" s="39">
        <v>38</v>
      </c>
      <c r="C30" s="40" t="s">
        <v>2132</v>
      </c>
      <c r="D30" s="37" t="s">
        <v>2133</v>
      </c>
      <c r="E30" s="41" t="s">
        <v>2134</v>
      </c>
      <c r="F30" s="41" t="s">
        <v>2895</v>
      </c>
      <c r="G30" s="41" t="s">
        <v>2445</v>
      </c>
      <c r="H30" s="41" t="s">
        <v>2912</v>
      </c>
      <c r="I30" s="67" t="s">
        <v>2895</v>
      </c>
      <c r="J30" s="67" t="s">
        <v>404</v>
      </c>
      <c r="K30" s="109" t="s">
        <v>405</v>
      </c>
      <c r="L30" s="109" t="s">
        <v>406</v>
      </c>
      <c r="M30" s="109" t="s">
        <v>807</v>
      </c>
      <c r="N30" s="109" t="s">
        <v>808</v>
      </c>
      <c r="O30" s="109" t="s">
        <v>809</v>
      </c>
      <c r="P30" s="138"/>
      <c r="Q30" s="142" t="s">
        <v>810</v>
      </c>
      <c r="R30"/>
    </row>
    <row r="31" spans="1:18" ht="12.75">
      <c r="A31" s="134" t="s">
        <v>1659</v>
      </c>
      <c r="B31" s="42"/>
      <c r="C31" s="43" t="s">
        <v>1938</v>
      </c>
      <c r="D31" s="38" t="s">
        <v>2638</v>
      </c>
      <c r="E31" s="44" t="s">
        <v>2639</v>
      </c>
      <c r="F31" s="44"/>
      <c r="G31" s="44" t="s">
        <v>2793</v>
      </c>
      <c r="H31" s="44" t="s">
        <v>2594</v>
      </c>
      <c r="I31" s="67"/>
      <c r="J31" s="67" t="s">
        <v>64</v>
      </c>
      <c r="K31" s="136" t="s">
        <v>2096</v>
      </c>
      <c r="L31" s="136" t="s">
        <v>591</v>
      </c>
      <c r="M31" s="136" t="s">
        <v>69</v>
      </c>
      <c r="N31" s="136" t="s">
        <v>2971</v>
      </c>
      <c r="O31" s="136" t="s">
        <v>524</v>
      </c>
      <c r="P31" s="139"/>
      <c r="Q31" s="141" t="s">
        <v>1081</v>
      </c>
      <c r="R31"/>
    </row>
    <row r="32" spans="1:18" ht="12.75">
      <c r="A32" s="135" t="s">
        <v>2111</v>
      </c>
      <c r="B32" s="39">
        <v>54</v>
      </c>
      <c r="C32" s="40" t="s">
        <v>2122</v>
      </c>
      <c r="D32" s="37" t="s">
        <v>2104</v>
      </c>
      <c r="E32" s="41" t="s">
        <v>2123</v>
      </c>
      <c r="F32" s="41" t="s">
        <v>2895</v>
      </c>
      <c r="G32" s="41" t="s">
        <v>2978</v>
      </c>
      <c r="H32" s="41" t="s">
        <v>2979</v>
      </c>
      <c r="I32" s="41" t="s">
        <v>2895</v>
      </c>
      <c r="J32" s="41" t="s">
        <v>407</v>
      </c>
      <c r="K32" s="109" t="s">
        <v>408</v>
      </c>
      <c r="L32" s="109" t="s">
        <v>355</v>
      </c>
      <c r="M32" s="109" t="s">
        <v>807</v>
      </c>
      <c r="N32" s="109" t="s">
        <v>104</v>
      </c>
      <c r="O32" s="109" t="s">
        <v>888</v>
      </c>
      <c r="P32" s="138"/>
      <c r="Q32" s="142" t="s">
        <v>889</v>
      </c>
      <c r="R32"/>
    </row>
    <row r="33" spans="1:18" ht="12.75">
      <c r="A33" s="134" t="s">
        <v>1640</v>
      </c>
      <c r="B33" s="42"/>
      <c r="C33" s="43" t="s">
        <v>1972</v>
      </c>
      <c r="D33" s="38" t="s">
        <v>2618</v>
      </c>
      <c r="E33" s="44" t="s">
        <v>2194</v>
      </c>
      <c r="F33" s="44"/>
      <c r="G33" s="44" t="s">
        <v>87</v>
      </c>
      <c r="H33" s="44" t="s">
        <v>2369</v>
      </c>
      <c r="I33" s="44"/>
      <c r="J33" s="44" t="s">
        <v>592</v>
      </c>
      <c r="K33" s="136" t="s">
        <v>2106</v>
      </c>
      <c r="L33" s="136" t="s">
        <v>2455</v>
      </c>
      <c r="M33" s="136" t="s">
        <v>2350</v>
      </c>
      <c r="N33" s="136" t="s">
        <v>2116</v>
      </c>
      <c r="O33" s="136" t="s">
        <v>2138</v>
      </c>
      <c r="P33" s="139"/>
      <c r="Q33" s="141" t="s">
        <v>1082</v>
      </c>
      <c r="R33"/>
    </row>
    <row r="34" spans="1:18" ht="12.75">
      <c r="A34" s="135" t="s">
        <v>2606</v>
      </c>
      <c r="B34" s="39">
        <v>116</v>
      </c>
      <c r="C34" s="40" t="s">
        <v>2307</v>
      </c>
      <c r="D34" s="37" t="s">
        <v>2603</v>
      </c>
      <c r="E34" s="41" t="s">
        <v>2604</v>
      </c>
      <c r="F34" s="41" t="s">
        <v>2895</v>
      </c>
      <c r="G34" s="41" t="s">
        <v>72</v>
      </c>
      <c r="H34" s="41" t="s">
        <v>73</v>
      </c>
      <c r="I34" s="67" t="s">
        <v>2895</v>
      </c>
      <c r="J34" s="67" t="s">
        <v>593</v>
      </c>
      <c r="K34" s="109" t="s">
        <v>2915</v>
      </c>
      <c r="L34" s="109" t="s">
        <v>451</v>
      </c>
      <c r="M34" s="109" t="s">
        <v>996</v>
      </c>
      <c r="N34" s="109" t="s">
        <v>997</v>
      </c>
      <c r="O34" s="109" t="s">
        <v>998</v>
      </c>
      <c r="P34" s="138"/>
      <c r="Q34" s="142" t="s">
        <v>999</v>
      </c>
      <c r="R34"/>
    </row>
    <row r="35" spans="1:18" ht="12.75">
      <c r="A35" s="134" t="s">
        <v>1640</v>
      </c>
      <c r="B35" s="42"/>
      <c r="C35" s="43" t="s">
        <v>1471</v>
      </c>
      <c r="D35" s="38" t="s">
        <v>2092</v>
      </c>
      <c r="E35" s="44" t="s">
        <v>2120</v>
      </c>
      <c r="F35" s="44"/>
      <c r="G35" s="44" t="s">
        <v>2355</v>
      </c>
      <c r="H35" s="44" t="s">
        <v>2571</v>
      </c>
      <c r="I35" s="67"/>
      <c r="J35" s="67" t="s">
        <v>9</v>
      </c>
      <c r="K35" s="109" t="s">
        <v>2529</v>
      </c>
      <c r="L35" s="109" t="s">
        <v>95</v>
      </c>
      <c r="M35" s="109" t="s">
        <v>2355</v>
      </c>
      <c r="N35" s="109" t="s">
        <v>1083</v>
      </c>
      <c r="O35" s="109" t="s">
        <v>2616</v>
      </c>
      <c r="P35" s="138"/>
      <c r="Q35" s="141" t="s">
        <v>1084</v>
      </c>
      <c r="R35"/>
    </row>
    <row r="36" spans="1:18" ht="12.75">
      <c r="A36" s="135" t="s">
        <v>2121</v>
      </c>
      <c r="B36" s="39">
        <v>46</v>
      </c>
      <c r="C36" s="40" t="s">
        <v>2103</v>
      </c>
      <c r="D36" s="37" t="s">
        <v>2104</v>
      </c>
      <c r="E36" s="41" t="s">
        <v>2105</v>
      </c>
      <c r="F36" s="41" t="s">
        <v>2895</v>
      </c>
      <c r="G36" s="41" t="s">
        <v>2913</v>
      </c>
      <c r="H36" s="41" t="s">
        <v>2914</v>
      </c>
      <c r="I36" s="41" t="s">
        <v>2895</v>
      </c>
      <c r="J36" s="41" t="s">
        <v>359</v>
      </c>
      <c r="K36" s="137" t="s">
        <v>410</v>
      </c>
      <c r="L36" s="137" t="s">
        <v>411</v>
      </c>
      <c r="M36" s="137" t="s">
        <v>890</v>
      </c>
      <c r="N36" s="137" t="s">
        <v>199</v>
      </c>
      <c r="O36" s="137" t="s">
        <v>891</v>
      </c>
      <c r="P36" s="140"/>
      <c r="Q36" s="142" t="s">
        <v>892</v>
      </c>
      <c r="R36"/>
    </row>
    <row r="37" spans="1:18" ht="12.75">
      <c r="A37" s="134" t="s">
        <v>1640</v>
      </c>
      <c r="B37" s="42"/>
      <c r="C37" s="43" t="s">
        <v>1789</v>
      </c>
      <c r="D37" s="38" t="s">
        <v>2618</v>
      </c>
      <c r="E37" s="44" t="s">
        <v>2127</v>
      </c>
      <c r="F37" s="44"/>
      <c r="G37" s="44" t="s">
        <v>2952</v>
      </c>
      <c r="H37" s="44" t="s">
        <v>90</v>
      </c>
      <c r="I37" s="44"/>
      <c r="J37" s="44" t="s">
        <v>2611</v>
      </c>
      <c r="K37" s="136" t="s">
        <v>2399</v>
      </c>
      <c r="L37" s="136" t="s">
        <v>2615</v>
      </c>
      <c r="M37" s="136" t="s">
        <v>2166</v>
      </c>
      <c r="N37" s="136" t="s">
        <v>2919</v>
      </c>
      <c r="O37" s="136" t="s">
        <v>2446</v>
      </c>
      <c r="P37" s="139"/>
      <c r="Q37" s="141" t="s">
        <v>1085</v>
      </c>
      <c r="R37"/>
    </row>
    <row r="38" spans="1:18" ht="12.75">
      <c r="A38" s="135" t="s">
        <v>2447</v>
      </c>
      <c r="B38" s="39">
        <v>63</v>
      </c>
      <c r="C38" s="40" t="s">
        <v>2254</v>
      </c>
      <c r="D38" s="37" t="s">
        <v>2362</v>
      </c>
      <c r="E38" s="41" t="s">
        <v>2363</v>
      </c>
      <c r="F38" s="41" t="s">
        <v>2895</v>
      </c>
      <c r="G38" s="41" t="s">
        <v>2980</v>
      </c>
      <c r="H38" s="41" t="s">
        <v>2981</v>
      </c>
      <c r="I38" s="67" t="s">
        <v>2895</v>
      </c>
      <c r="J38" s="67" t="s">
        <v>453</v>
      </c>
      <c r="K38" s="109" t="s">
        <v>454</v>
      </c>
      <c r="L38" s="109" t="s">
        <v>455</v>
      </c>
      <c r="M38" s="109" t="s">
        <v>528</v>
      </c>
      <c r="N38" s="109" t="s">
        <v>199</v>
      </c>
      <c r="O38" s="109" t="s">
        <v>340</v>
      </c>
      <c r="P38" s="138"/>
      <c r="Q38" s="142" t="s">
        <v>894</v>
      </c>
      <c r="R38"/>
    </row>
    <row r="39" spans="1:18" ht="12.75">
      <c r="A39" s="134" t="s">
        <v>1640</v>
      </c>
      <c r="B39" s="42"/>
      <c r="C39" s="43" t="s">
        <v>1789</v>
      </c>
      <c r="D39" s="38" t="s">
        <v>2473</v>
      </c>
      <c r="E39" s="44" t="s">
        <v>2578</v>
      </c>
      <c r="F39" s="44"/>
      <c r="G39" s="44" t="s">
        <v>91</v>
      </c>
      <c r="H39" s="44" t="s">
        <v>92</v>
      </c>
      <c r="I39" s="67"/>
      <c r="J39" s="67" t="s">
        <v>544</v>
      </c>
      <c r="K39" s="109" t="s">
        <v>2101</v>
      </c>
      <c r="L39" s="109" t="s">
        <v>92</v>
      </c>
      <c r="M39" s="109" t="s">
        <v>2370</v>
      </c>
      <c r="N39" s="109" t="s">
        <v>2919</v>
      </c>
      <c r="O39" s="109" t="s">
        <v>90</v>
      </c>
      <c r="P39" s="138"/>
      <c r="Q39" s="141" t="s">
        <v>1086</v>
      </c>
      <c r="R39"/>
    </row>
    <row r="40" spans="1:18" ht="12.75">
      <c r="A40" s="135" t="s">
        <v>1087</v>
      </c>
      <c r="B40" s="39">
        <v>52</v>
      </c>
      <c r="C40" s="40" t="s">
        <v>2128</v>
      </c>
      <c r="D40" s="37" t="s">
        <v>2129</v>
      </c>
      <c r="E40" s="41" t="s">
        <v>2130</v>
      </c>
      <c r="F40" s="41" t="s">
        <v>2895</v>
      </c>
      <c r="G40" s="41" t="s">
        <v>2982</v>
      </c>
      <c r="H40" s="41" t="s">
        <v>2983</v>
      </c>
      <c r="I40" s="41" t="s">
        <v>2895</v>
      </c>
      <c r="J40" s="41" t="s">
        <v>413</v>
      </c>
      <c r="K40" s="137" t="s">
        <v>414</v>
      </c>
      <c r="L40" s="137" t="s">
        <v>415</v>
      </c>
      <c r="M40" s="137" t="s">
        <v>895</v>
      </c>
      <c r="N40" s="137" t="s">
        <v>896</v>
      </c>
      <c r="O40" s="137" t="s">
        <v>888</v>
      </c>
      <c r="P40" s="140"/>
      <c r="Q40" s="142" t="s">
        <v>897</v>
      </c>
      <c r="R40"/>
    </row>
    <row r="41" spans="1:18" ht="12.75">
      <c r="A41" s="134" t="s">
        <v>1640</v>
      </c>
      <c r="B41" s="42"/>
      <c r="C41" s="43" t="s">
        <v>1749</v>
      </c>
      <c r="D41" s="38" t="s">
        <v>2469</v>
      </c>
      <c r="E41" s="44" t="s">
        <v>2637</v>
      </c>
      <c r="F41" s="44"/>
      <c r="G41" s="44" t="s">
        <v>94</v>
      </c>
      <c r="H41" s="44" t="s">
        <v>95</v>
      </c>
      <c r="I41" s="44"/>
      <c r="J41" s="44" t="s">
        <v>2361</v>
      </c>
      <c r="K41" s="136" t="s">
        <v>2170</v>
      </c>
      <c r="L41" s="136" t="s">
        <v>592</v>
      </c>
      <c r="M41" s="136" t="s">
        <v>2131</v>
      </c>
      <c r="N41" s="136" t="s">
        <v>2365</v>
      </c>
      <c r="O41" s="136" t="s">
        <v>2138</v>
      </c>
      <c r="P41" s="139"/>
      <c r="Q41" s="141" t="s">
        <v>1088</v>
      </c>
      <c r="R41"/>
    </row>
    <row r="42" spans="1:18" ht="12.75">
      <c r="A42" s="135" t="s">
        <v>2450</v>
      </c>
      <c r="B42" s="39">
        <v>24</v>
      </c>
      <c r="C42" s="40" t="s">
        <v>2117</v>
      </c>
      <c r="D42" s="37" t="s">
        <v>2118</v>
      </c>
      <c r="E42" s="41" t="s">
        <v>2119</v>
      </c>
      <c r="F42" s="41" t="s">
        <v>2895</v>
      </c>
      <c r="G42" s="41" t="s">
        <v>2917</v>
      </c>
      <c r="H42" s="41" t="s">
        <v>2918</v>
      </c>
      <c r="I42" s="67" t="s">
        <v>2895</v>
      </c>
      <c r="J42" s="67" t="s">
        <v>333</v>
      </c>
      <c r="K42" s="109" t="s">
        <v>390</v>
      </c>
      <c r="L42" s="109" t="s">
        <v>334</v>
      </c>
      <c r="M42" s="109" t="s">
        <v>811</v>
      </c>
      <c r="N42" s="109" t="s">
        <v>108</v>
      </c>
      <c r="O42" s="109" t="s">
        <v>581</v>
      </c>
      <c r="P42" s="138"/>
      <c r="Q42" s="142" t="s">
        <v>812</v>
      </c>
      <c r="R42"/>
    </row>
    <row r="43" spans="1:18" ht="12.75">
      <c r="A43" s="134" t="s">
        <v>1663</v>
      </c>
      <c r="B43" s="42"/>
      <c r="C43" s="43" t="s">
        <v>1749</v>
      </c>
      <c r="D43" s="38" t="s">
        <v>2459</v>
      </c>
      <c r="E43" s="44" t="s">
        <v>2373</v>
      </c>
      <c r="F43" s="44"/>
      <c r="G43" s="44" t="s">
        <v>93</v>
      </c>
      <c r="H43" s="44" t="s">
        <v>2615</v>
      </c>
      <c r="I43" s="67"/>
      <c r="J43" s="67" t="s">
        <v>2188</v>
      </c>
      <c r="K43" s="109" t="s">
        <v>2354</v>
      </c>
      <c r="L43" s="109" t="s">
        <v>2399</v>
      </c>
      <c r="M43" s="109" t="s">
        <v>85</v>
      </c>
      <c r="N43" s="109" t="s">
        <v>2446</v>
      </c>
      <c r="O43" s="109" t="s">
        <v>2378</v>
      </c>
      <c r="P43" s="138"/>
      <c r="Q43" s="141" t="s">
        <v>1089</v>
      </c>
      <c r="R43"/>
    </row>
    <row r="44" spans="1:18" ht="12.75">
      <c r="A44" s="135" t="s">
        <v>80</v>
      </c>
      <c r="B44" s="39">
        <v>57</v>
      </c>
      <c r="C44" s="40" t="s">
        <v>2248</v>
      </c>
      <c r="D44" s="37" t="s">
        <v>2352</v>
      </c>
      <c r="E44" s="41" t="s">
        <v>2353</v>
      </c>
      <c r="F44" s="41" t="s">
        <v>2895</v>
      </c>
      <c r="G44" s="41" t="s">
        <v>2975</v>
      </c>
      <c r="H44" s="41" t="s">
        <v>2976</v>
      </c>
      <c r="I44" s="41" t="s">
        <v>2895</v>
      </c>
      <c r="J44" s="41" t="s">
        <v>361</v>
      </c>
      <c r="K44" s="137" t="s">
        <v>2622</v>
      </c>
      <c r="L44" s="137" t="s">
        <v>412</v>
      </c>
      <c r="M44" s="137" t="s">
        <v>898</v>
      </c>
      <c r="N44" s="137" t="s">
        <v>899</v>
      </c>
      <c r="O44" s="137" t="s">
        <v>900</v>
      </c>
      <c r="P44" s="140"/>
      <c r="Q44" s="142" t="s">
        <v>901</v>
      </c>
      <c r="R44"/>
    </row>
    <row r="45" spans="1:18" ht="12.75">
      <c r="A45" s="134" t="s">
        <v>1662</v>
      </c>
      <c r="B45" s="42"/>
      <c r="C45" s="43" t="s">
        <v>1416</v>
      </c>
      <c r="D45" s="38" t="s">
        <v>2620</v>
      </c>
      <c r="E45" s="44" t="s">
        <v>2454</v>
      </c>
      <c r="F45" s="44"/>
      <c r="G45" s="44" t="s">
        <v>2691</v>
      </c>
      <c r="H45" s="44" t="s">
        <v>85</v>
      </c>
      <c r="I45" s="44"/>
      <c r="J45" s="44" t="s">
        <v>2648</v>
      </c>
      <c r="K45" s="136" t="s">
        <v>2373</v>
      </c>
      <c r="L45" s="136" t="s">
        <v>457</v>
      </c>
      <c r="M45" s="136" t="s">
        <v>2691</v>
      </c>
      <c r="N45" s="136" t="s">
        <v>2743</v>
      </c>
      <c r="O45" s="136" t="s">
        <v>2373</v>
      </c>
      <c r="P45" s="139"/>
      <c r="Q45" s="141" t="s">
        <v>1090</v>
      </c>
      <c r="R45"/>
    </row>
    <row r="46" spans="1:18" ht="12.75">
      <c r="A46" s="135" t="s">
        <v>2453</v>
      </c>
      <c r="B46" s="39">
        <v>122</v>
      </c>
      <c r="C46" s="40" t="s">
        <v>2313</v>
      </c>
      <c r="D46" s="37" t="s">
        <v>2612</v>
      </c>
      <c r="E46" s="41" t="s">
        <v>2613</v>
      </c>
      <c r="F46" s="41" t="s">
        <v>2895</v>
      </c>
      <c r="G46" s="41" t="s">
        <v>81</v>
      </c>
      <c r="H46" s="41" t="s">
        <v>2974</v>
      </c>
      <c r="I46" s="41" t="s">
        <v>2895</v>
      </c>
      <c r="J46" s="41" t="s">
        <v>595</v>
      </c>
      <c r="K46" s="137" t="s">
        <v>596</v>
      </c>
      <c r="L46" s="137" t="s">
        <v>597</v>
      </c>
      <c r="M46" s="137" t="s">
        <v>348</v>
      </c>
      <c r="N46" s="137" t="s">
        <v>1000</v>
      </c>
      <c r="O46" s="137" t="s">
        <v>1001</v>
      </c>
      <c r="P46" s="140"/>
      <c r="Q46" s="142" t="s">
        <v>1002</v>
      </c>
      <c r="R46"/>
    </row>
    <row r="47" spans="1:18" ht="12.75">
      <c r="A47" s="134" t="s">
        <v>1638</v>
      </c>
      <c r="B47" s="42"/>
      <c r="C47" s="43" t="s">
        <v>1487</v>
      </c>
      <c r="D47" s="38" t="s">
        <v>2614</v>
      </c>
      <c r="E47" s="44" t="s">
        <v>2615</v>
      </c>
      <c r="F47" s="44"/>
      <c r="G47" s="44" t="s">
        <v>2743</v>
      </c>
      <c r="H47" s="44" t="s">
        <v>82</v>
      </c>
      <c r="I47" s="44"/>
      <c r="J47" s="44" t="s">
        <v>452</v>
      </c>
      <c r="K47" s="136" t="s">
        <v>2454</v>
      </c>
      <c r="L47" s="136" t="s">
        <v>598</v>
      </c>
      <c r="M47" s="136" t="s">
        <v>447</v>
      </c>
      <c r="N47" s="136" t="s">
        <v>611</v>
      </c>
      <c r="O47" s="136" t="s">
        <v>941</v>
      </c>
      <c r="P47" s="139"/>
      <c r="Q47" s="141" t="s">
        <v>1091</v>
      </c>
      <c r="R47"/>
    </row>
    <row r="48" spans="1:18" ht="12.75">
      <c r="A48" s="135" t="s">
        <v>2143</v>
      </c>
      <c r="B48" s="39">
        <v>29</v>
      </c>
      <c r="C48" s="40" t="s">
        <v>2124</v>
      </c>
      <c r="D48" s="37" t="s">
        <v>2125</v>
      </c>
      <c r="E48" s="41" t="s">
        <v>2126</v>
      </c>
      <c r="F48" s="41" t="s">
        <v>2895</v>
      </c>
      <c r="G48" s="41" t="s">
        <v>2915</v>
      </c>
      <c r="H48" s="41" t="s">
        <v>2916</v>
      </c>
      <c r="I48" s="41" t="s">
        <v>2895</v>
      </c>
      <c r="J48" s="41" t="s">
        <v>330</v>
      </c>
      <c r="K48" s="137" t="s">
        <v>331</v>
      </c>
      <c r="L48" s="137" t="s">
        <v>332</v>
      </c>
      <c r="M48" s="137" t="s">
        <v>813</v>
      </c>
      <c r="N48" s="137" t="s">
        <v>2908</v>
      </c>
      <c r="O48" s="137" t="s">
        <v>355</v>
      </c>
      <c r="P48" s="140"/>
      <c r="Q48" s="142" t="s">
        <v>814</v>
      </c>
      <c r="R48"/>
    </row>
    <row r="49" spans="1:23" ht="12.75">
      <c r="A49" s="134" t="s">
        <v>1663</v>
      </c>
      <c r="B49" s="42"/>
      <c r="C49" s="43" t="s">
        <v>1749</v>
      </c>
      <c r="D49" s="38" t="s">
        <v>2635</v>
      </c>
      <c r="E49" s="44" t="s">
        <v>2636</v>
      </c>
      <c r="F49" s="44"/>
      <c r="G49" s="44" t="s">
        <v>2458</v>
      </c>
      <c r="H49" s="44" t="s">
        <v>2120</v>
      </c>
      <c r="I49" s="44"/>
      <c r="J49" s="44" t="s">
        <v>85</v>
      </c>
      <c r="K49" s="136" t="s">
        <v>2360</v>
      </c>
      <c r="L49" s="136" t="s">
        <v>18</v>
      </c>
      <c r="M49" s="136" t="s">
        <v>2464</v>
      </c>
      <c r="N49" s="136" t="s">
        <v>84</v>
      </c>
      <c r="O49" s="136" t="s">
        <v>2399</v>
      </c>
      <c r="P49" s="139"/>
      <c r="Q49" s="141" t="s">
        <v>1092</v>
      </c>
      <c r="R49"/>
      <c r="V49" s="66"/>
      <c r="W49" s="66"/>
    </row>
    <row r="50" spans="1:23" ht="12.75">
      <c r="A50" s="135" t="s">
        <v>2934</v>
      </c>
      <c r="B50" s="39">
        <v>64</v>
      </c>
      <c r="C50" s="40" t="s">
        <v>2255</v>
      </c>
      <c r="D50" s="37" t="s">
        <v>2346</v>
      </c>
      <c r="E50" s="41" t="s">
        <v>2347</v>
      </c>
      <c r="F50" s="41" t="s">
        <v>2895</v>
      </c>
      <c r="G50" s="41" t="s">
        <v>2972</v>
      </c>
      <c r="H50" s="41" t="s">
        <v>2973</v>
      </c>
      <c r="I50" s="67" t="s">
        <v>2895</v>
      </c>
      <c r="J50" s="67" t="s">
        <v>449</v>
      </c>
      <c r="K50" s="109" t="s">
        <v>450</v>
      </c>
      <c r="L50" s="109" t="s">
        <v>451</v>
      </c>
      <c r="M50" s="109" t="s">
        <v>902</v>
      </c>
      <c r="N50" s="109" t="s">
        <v>2708</v>
      </c>
      <c r="O50" s="109" t="s">
        <v>903</v>
      </c>
      <c r="P50" s="138"/>
      <c r="Q50" s="142" t="s">
        <v>904</v>
      </c>
      <c r="R50"/>
      <c r="V50" s="66"/>
      <c r="W50" s="66"/>
    </row>
    <row r="51" spans="1:18" ht="12.75">
      <c r="A51" s="134" t="s">
        <v>1639</v>
      </c>
      <c r="B51" s="42"/>
      <c r="C51" s="43" t="s">
        <v>1972</v>
      </c>
      <c r="D51" s="38" t="s">
        <v>2355</v>
      </c>
      <c r="E51" s="44" t="s">
        <v>2598</v>
      </c>
      <c r="F51" s="44"/>
      <c r="G51" s="44" t="s">
        <v>2101</v>
      </c>
      <c r="H51" s="44" t="s">
        <v>74</v>
      </c>
      <c r="I51" s="67"/>
      <c r="J51" s="67" t="s">
        <v>2616</v>
      </c>
      <c r="K51" s="109" t="s">
        <v>6</v>
      </c>
      <c r="L51" s="109" t="s">
        <v>456</v>
      </c>
      <c r="M51" s="109" t="s">
        <v>629</v>
      </c>
      <c r="N51" s="109" t="s">
        <v>992</v>
      </c>
      <c r="O51" s="109" t="s">
        <v>2797</v>
      </c>
      <c r="P51" s="138"/>
      <c r="Q51" s="141" t="s">
        <v>1093</v>
      </c>
      <c r="R51"/>
    </row>
    <row r="52" spans="1:18" ht="12.75">
      <c r="A52" s="135" t="s">
        <v>1094</v>
      </c>
      <c r="B52" s="39">
        <v>83</v>
      </c>
      <c r="C52" s="40" t="s">
        <v>2274</v>
      </c>
      <c r="D52" s="37" t="s">
        <v>2424</v>
      </c>
      <c r="E52" s="41" t="s">
        <v>2445</v>
      </c>
      <c r="F52" s="41" t="s">
        <v>2895</v>
      </c>
      <c r="G52" s="41" t="s">
        <v>2959</v>
      </c>
      <c r="H52" s="41" t="s">
        <v>2974</v>
      </c>
      <c r="I52" s="41" t="s">
        <v>2895</v>
      </c>
      <c r="J52" s="41" t="s">
        <v>445</v>
      </c>
      <c r="K52" s="137" t="s">
        <v>525</v>
      </c>
      <c r="L52" s="137" t="s">
        <v>526</v>
      </c>
      <c r="M52" s="137" t="s">
        <v>936</v>
      </c>
      <c r="N52" s="137" t="s">
        <v>66</v>
      </c>
      <c r="O52" s="137" t="s">
        <v>531</v>
      </c>
      <c r="P52" s="140"/>
      <c r="Q52" s="142" t="s">
        <v>937</v>
      </c>
      <c r="R52"/>
    </row>
    <row r="53" spans="1:18" ht="12.75">
      <c r="A53" s="134" t="s">
        <v>1640</v>
      </c>
      <c r="B53" s="42"/>
      <c r="C53" s="43" t="s">
        <v>1824</v>
      </c>
      <c r="D53" s="38" t="s">
        <v>2616</v>
      </c>
      <c r="E53" s="44" t="s">
        <v>2617</v>
      </c>
      <c r="F53" s="44"/>
      <c r="G53" s="44" t="s">
        <v>83</v>
      </c>
      <c r="H53" s="44" t="s">
        <v>84</v>
      </c>
      <c r="I53" s="44"/>
      <c r="J53" s="44" t="s">
        <v>2399</v>
      </c>
      <c r="K53" s="136" t="s">
        <v>2386</v>
      </c>
      <c r="L53" s="136" t="s">
        <v>599</v>
      </c>
      <c r="M53" s="136" t="s">
        <v>27</v>
      </c>
      <c r="N53" s="136" t="s">
        <v>544</v>
      </c>
      <c r="O53" s="136" t="s">
        <v>2474</v>
      </c>
      <c r="P53" s="139"/>
      <c r="Q53" s="141" t="s">
        <v>612</v>
      </c>
      <c r="R53"/>
    </row>
    <row r="54" spans="1:18" ht="12.75">
      <c r="A54" s="135" t="s">
        <v>2626</v>
      </c>
      <c r="B54" s="39">
        <v>59</v>
      </c>
      <c r="C54" s="40" t="s">
        <v>2250</v>
      </c>
      <c r="D54" s="37" t="s">
        <v>2357</v>
      </c>
      <c r="E54" s="41" t="s">
        <v>2358</v>
      </c>
      <c r="F54" s="41" t="s">
        <v>2895</v>
      </c>
      <c r="G54" s="41" t="s">
        <v>2984</v>
      </c>
      <c r="H54" s="41" t="s">
        <v>2985</v>
      </c>
      <c r="I54" s="67" t="s">
        <v>2895</v>
      </c>
      <c r="J54" s="67" t="s">
        <v>417</v>
      </c>
      <c r="K54" s="109" t="s">
        <v>418</v>
      </c>
      <c r="L54" s="109" t="s">
        <v>419</v>
      </c>
      <c r="M54" s="109" t="s">
        <v>905</v>
      </c>
      <c r="N54" s="109" t="s">
        <v>29</v>
      </c>
      <c r="O54" s="109" t="s">
        <v>906</v>
      </c>
      <c r="P54" s="138" t="s">
        <v>2381</v>
      </c>
      <c r="Q54" s="142" t="s">
        <v>907</v>
      </c>
      <c r="R54"/>
    </row>
    <row r="55" spans="1:18" ht="12.75">
      <c r="A55" s="134" t="s">
        <v>1639</v>
      </c>
      <c r="B55" s="42"/>
      <c r="C55" s="43" t="s">
        <v>1751</v>
      </c>
      <c r="D55" s="38" t="s">
        <v>2127</v>
      </c>
      <c r="E55" s="44" t="s">
        <v>2412</v>
      </c>
      <c r="F55" s="44"/>
      <c r="G55" s="44" t="s">
        <v>84</v>
      </c>
      <c r="H55" s="44" t="s">
        <v>2494</v>
      </c>
      <c r="I55" s="67"/>
      <c r="J55" s="67" t="s">
        <v>2370</v>
      </c>
      <c r="K55" s="109" t="s">
        <v>2368</v>
      </c>
      <c r="L55" s="109" t="s">
        <v>2401</v>
      </c>
      <c r="M55" s="109" t="s">
        <v>14</v>
      </c>
      <c r="N55" s="109" t="s">
        <v>87</v>
      </c>
      <c r="O55" s="109" t="s">
        <v>2611</v>
      </c>
      <c r="P55" s="138"/>
      <c r="Q55" s="141" t="s">
        <v>1095</v>
      </c>
      <c r="R55"/>
    </row>
    <row r="56" spans="1:18" ht="12.75">
      <c r="A56" s="135" t="s">
        <v>2374</v>
      </c>
      <c r="B56" s="39">
        <v>49</v>
      </c>
      <c r="C56" s="40" t="s">
        <v>2112</v>
      </c>
      <c r="D56" s="37" t="s">
        <v>2113</v>
      </c>
      <c r="E56" s="41" t="s">
        <v>2114</v>
      </c>
      <c r="F56" s="41" t="s">
        <v>2895</v>
      </c>
      <c r="G56" s="41" t="s">
        <v>2920</v>
      </c>
      <c r="H56" s="41" t="s">
        <v>2921</v>
      </c>
      <c r="I56" s="41" t="s">
        <v>2895</v>
      </c>
      <c r="J56" s="41" t="s">
        <v>420</v>
      </c>
      <c r="K56" s="137" t="s">
        <v>421</v>
      </c>
      <c r="L56" s="137" t="s">
        <v>422</v>
      </c>
      <c r="M56" s="137" t="s">
        <v>908</v>
      </c>
      <c r="N56" s="137" t="s">
        <v>2973</v>
      </c>
      <c r="O56" s="137" t="s">
        <v>903</v>
      </c>
      <c r="P56" s="140"/>
      <c r="Q56" s="142" t="s">
        <v>909</v>
      </c>
      <c r="R56"/>
    </row>
    <row r="57" spans="1:18" ht="12.75">
      <c r="A57" s="134" t="s">
        <v>1638</v>
      </c>
      <c r="B57" s="42"/>
      <c r="C57" s="43" t="s">
        <v>1809</v>
      </c>
      <c r="D57" s="38" t="s">
        <v>2632</v>
      </c>
      <c r="E57" s="44" t="s">
        <v>2355</v>
      </c>
      <c r="F57" s="44"/>
      <c r="G57" s="44" t="s">
        <v>96</v>
      </c>
      <c r="H57" s="44" t="s">
        <v>6</v>
      </c>
      <c r="I57" s="44"/>
      <c r="J57" s="44" t="s">
        <v>2115</v>
      </c>
      <c r="K57" s="136" t="s">
        <v>600</v>
      </c>
      <c r="L57" s="136" t="s">
        <v>11</v>
      </c>
      <c r="M57" s="136" t="s">
        <v>107</v>
      </c>
      <c r="N57" s="136" t="s">
        <v>2479</v>
      </c>
      <c r="O57" s="136" t="s">
        <v>217</v>
      </c>
      <c r="P57" s="139"/>
      <c r="Q57" s="141" t="s">
        <v>1096</v>
      </c>
      <c r="R57"/>
    </row>
    <row r="58" spans="1:18" ht="12.75">
      <c r="A58" s="135" t="s">
        <v>387</v>
      </c>
      <c r="B58" s="39">
        <v>61</v>
      </c>
      <c r="C58" s="40" t="s">
        <v>2252</v>
      </c>
      <c r="D58" s="37" t="s">
        <v>2366</v>
      </c>
      <c r="E58" s="41" t="s">
        <v>2367</v>
      </c>
      <c r="F58" s="41" t="s">
        <v>2895</v>
      </c>
      <c r="G58" s="41" t="s">
        <v>0</v>
      </c>
      <c r="H58" s="41" t="s">
        <v>1</v>
      </c>
      <c r="I58" s="67" t="s">
        <v>2895</v>
      </c>
      <c r="J58" s="67" t="s">
        <v>423</v>
      </c>
      <c r="K58" s="109" t="s">
        <v>2913</v>
      </c>
      <c r="L58" s="109" t="s">
        <v>424</v>
      </c>
      <c r="M58" s="109" t="s">
        <v>910</v>
      </c>
      <c r="N58" s="109" t="s">
        <v>2091</v>
      </c>
      <c r="O58" s="109" t="s">
        <v>325</v>
      </c>
      <c r="P58" s="138"/>
      <c r="Q58" s="142" t="s">
        <v>911</v>
      </c>
      <c r="R58"/>
    </row>
    <row r="59" spans="1:18" ht="12.75">
      <c r="A59" s="134" t="s">
        <v>1639</v>
      </c>
      <c r="B59" s="42"/>
      <c r="C59" s="43" t="s">
        <v>1884</v>
      </c>
      <c r="D59" s="38" t="s">
        <v>2401</v>
      </c>
      <c r="E59" s="44" t="s">
        <v>2388</v>
      </c>
      <c r="F59" s="44"/>
      <c r="G59" s="44" t="s">
        <v>2452</v>
      </c>
      <c r="H59" s="44" t="s">
        <v>2486</v>
      </c>
      <c r="I59" s="67"/>
      <c r="J59" s="67" t="s">
        <v>2949</v>
      </c>
      <c r="K59" s="109" t="s">
        <v>109</v>
      </c>
      <c r="L59" s="109" t="s">
        <v>2486</v>
      </c>
      <c r="M59" s="109" t="s">
        <v>452</v>
      </c>
      <c r="N59" s="109" t="s">
        <v>2611</v>
      </c>
      <c r="O59" s="109" t="s">
        <v>2127</v>
      </c>
      <c r="P59" s="138"/>
      <c r="Q59" s="141" t="s">
        <v>1097</v>
      </c>
      <c r="R59"/>
    </row>
    <row r="60" spans="1:18" ht="12.75">
      <c r="A60" s="135" t="s">
        <v>429</v>
      </c>
      <c r="B60" s="39">
        <v>97</v>
      </c>
      <c r="C60" s="40" t="s">
        <v>2288</v>
      </c>
      <c r="D60" s="37" t="s">
        <v>2366</v>
      </c>
      <c r="E60" s="41" t="s">
        <v>2448</v>
      </c>
      <c r="F60" s="41" t="s">
        <v>2895</v>
      </c>
      <c r="G60" s="41" t="s">
        <v>89</v>
      </c>
      <c r="H60" s="41" t="s">
        <v>3</v>
      </c>
      <c r="I60" s="41" t="s">
        <v>2895</v>
      </c>
      <c r="J60" s="41" t="s">
        <v>371</v>
      </c>
      <c r="K60" s="137" t="s">
        <v>527</v>
      </c>
      <c r="L60" s="137" t="s">
        <v>528</v>
      </c>
      <c r="M60" s="137" t="s">
        <v>384</v>
      </c>
      <c r="N60" s="137" t="s">
        <v>47</v>
      </c>
      <c r="O60" s="137" t="s">
        <v>938</v>
      </c>
      <c r="P60" s="140"/>
      <c r="Q60" s="142" t="s">
        <v>939</v>
      </c>
      <c r="R60"/>
    </row>
    <row r="61" spans="1:18" ht="12.75">
      <c r="A61" s="134" t="s">
        <v>1639</v>
      </c>
      <c r="B61" s="42"/>
      <c r="C61" s="43" t="s">
        <v>1920</v>
      </c>
      <c r="D61" s="38" t="s">
        <v>2401</v>
      </c>
      <c r="E61" s="44" t="s">
        <v>2627</v>
      </c>
      <c r="F61" s="44"/>
      <c r="G61" s="44" t="s">
        <v>90</v>
      </c>
      <c r="H61" s="44" t="s">
        <v>2377</v>
      </c>
      <c r="I61" s="44"/>
      <c r="J61" s="44" t="s">
        <v>604</v>
      </c>
      <c r="K61" s="136" t="s">
        <v>2369</v>
      </c>
      <c r="L61" s="136" t="s">
        <v>119</v>
      </c>
      <c r="M61" s="136" t="s">
        <v>93</v>
      </c>
      <c r="N61" s="136" t="s">
        <v>452</v>
      </c>
      <c r="O61" s="136" t="s">
        <v>11</v>
      </c>
      <c r="P61" s="139"/>
      <c r="Q61" s="141" t="s">
        <v>1098</v>
      </c>
      <c r="R61"/>
    </row>
    <row r="62" spans="1:18" ht="12.75">
      <c r="A62" s="135" t="s">
        <v>942</v>
      </c>
      <c r="B62" s="39">
        <v>16</v>
      </c>
      <c r="C62" s="40" t="s">
        <v>2153</v>
      </c>
      <c r="D62" s="37" t="s">
        <v>2154</v>
      </c>
      <c r="E62" s="41" t="s">
        <v>2155</v>
      </c>
      <c r="F62" s="41" t="s">
        <v>2895</v>
      </c>
      <c r="G62" s="41" t="s">
        <v>2922</v>
      </c>
      <c r="H62" s="41" t="s">
        <v>2923</v>
      </c>
      <c r="I62" s="67" t="s">
        <v>2895</v>
      </c>
      <c r="J62" s="67" t="s">
        <v>335</v>
      </c>
      <c r="K62" s="109" t="s">
        <v>336</v>
      </c>
      <c r="L62" s="109" t="s">
        <v>337</v>
      </c>
      <c r="M62" s="109" t="s">
        <v>815</v>
      </c>
      <c r="N62" s="109" t="s">
        <v>29</v>
      </c>
      <c r="O62" s="109" t="s">
        <v>601</v>
      </c>
      <c r="P62" s="138"/>
      <c r="Q62" s="142" t="s">
        <v>816</v>
      </c>
      <c r="R62"/>
    </row>
    <row r="63" spans="1:18" ht="12.75">
      <c r="A63" s="134" t="s">
        <v>1663</v>
      </c>
      <c r="B63" s="42"/>
      <c r="C63" s="43" t="s">
        <v>1751</v>
      </c>
      <c r="D63" s="38" t="s">
        <v>2519</v>
      </c>
      <c r="E63" s="44" t="s">
        <v>2654</v>
      </c>
      <c r="F63" s="44"/>
      <c r="G63" s="44" t="s">
        <v>2645</v>
      </c>
      <c r="H63" s="44" t="s">
        <v>2811</v>
      </c>
      <c r="I63" s="67"/>
      <c r="J63" s="67" t="s">
        <v>606</v>
      </c>
      <c r="K63" s="109" t="s">
        <v>607</v>
      </c>
      <c r="L63" s="109" t="s">
        <v>2422</v>
      </c>
      <c r="M63" s="109" t="s">
        <v>2181</v>
      </c>
      <c r="N63" s="109" t="s">
        <v>2138</v>
      </c>
      <c r="O63" s="109" t="s">
        <v>1003</v>
      </c>
      <c r="P63" s="138"/>
      <c r="Q63" s="141" t="s">
        <v>1099</v>
      </c>
      <c r="R63"/>
    </row>
    <row r="64" spans="1:18" ht="12.75">
      <c r="A64" s="135" t="s">
        <v>1100</v>
      </c>
      <c r="B64" s="39">
        <v>31</v>
      </c>
      <c r="C64" s="40" t="s">
        <v>2185</v>
      </c>
      <c r="D64" s="37" t="s">
        <v>2186</v>
      </c>
      <c r="E64" s="41" t="s">
        <v>2187</v>
      </c>
      <c r="F64" s="41" t="s">
        <v>2895</v>
      </c>
      <c r="G64" s="41" t="s">
        <v>2932</v>
      </c>
      <c r="H64" s="41" t="s">
        <v>2933</v>
      </c>
      <c r="I64" s="41" t="s">
        <v>2895</v>
      </c>
      <c r="J64" s="41" t="s">
        <v>344</v>
      </c>
      <c r="K64" s="137" t="s">
        <v>342</v>
      </c>
      <c r="L64" s="137" t="s">
        <v>345</v>
      </c>
      <c r="M64" s="137" t="s">
        <v>817</v>
      </c>
      <c r="N64" s="137" t="s">
        <v>129</v>
      </c>
      <c r="O64" s="137" t="s">
        <v>818</v>
      </c>
      <c r="P64" s="140"/>
      <c r="Q64" s="142" t="s">
        <v>819</v>
      </c>
      <c r="R64"/>
    </row>
    <row r="65" spans="1:18" ht="12.75">
      <c r="A65" s="134" t="s">
        <v>1660</v>
      </c>
      <c r="B65" s="42"/>
      <c r="C65" s="43" t="s">
        <v>1751</v>
      </c>
      <c r="D65" s="38" t="s">
        <v>2743</v>
      </c>
      <c r="E65" s="44" t="s">
        <v>2744</v>
      </c>
      <c r="F65" s="44"/>
      <c r="G65" s="44" t="s">
        <v>85</v>
      </c>
      <c r="H65" s="44" t="s">
        <v>2152</v>
      </c>
      <c r="I65" s="44"/>
      <c r="J65" s="44" t="s">
        <v>458</v>
      </c>
      <c r="K65" s="136" t="s">
        <v>2115</v>
      </c>
      <c r="L65" s="136" t="s">
        <v>611</v>
      </c>
      <c r="M65" s="136" t="s">
        <v>2457</v>
      </c>
      <c r="N65" s="136" t="s">
        <v>85</v>
      </c>
      <c r="O65" s="136" t="s">
        <v>85</v>
      </c>
      <c r="P65" s="139"/>
      <c r="Q65" s="141" t="s">
        <v>1101</v>
      </c>
      <c r="R65"/>
    </row>
    <row r="66" spans="1:18" ht="12.75">
      <c r="A66" s="135" t="s">
        <v>469</v>
      </c>
      <c r="B66" s="39">
        <v>56</v>
      </c>
      <c r="C66" s="40" t="s">
        <v>2247</v>
      </c>
      <c r="D66" s="37" t="s">
        <v>2371</v>
      </c>
      <c r="E66" s="41" t="s">
        <v>2372</v>
      </c>
      <c r="F66" s="41" t="s">
        <v>2895</v>
      </c>
      <c r="G66" s="41" t="s">
        <v>2986</v>
      </c>
      <c r="H66" s="41" t="s">
        <v>2987</v>
      </c>
      <c r="I66" s="67" t="s">
        <v>2895</v>
      </c>
      <c r="J66" s="67" t="s">
        <v>425</v>
      </c>
      <c r="K66" s="109" t="s">
        <v>2980</v>
      </c>
      <c r="L66" s="109" t="s">
        <v>359</v>
      </c>
      <c r="M66" s="109" t="s">
        <v>432</v>
      </c>
      <c r="N66" s="109" t="s">
        <v>418</v>
      </c>
      <c r="O66" s="109" t="s">
        <v>912</v>
      </c>
      <c r="P66" s="138"/>
      <c r="Q66" s="142" t="s">
        <v>913</v>
      </c>
      <c r="R66"/>
    </row>
    <row r="67" spans="1:18" ht="12.75">
      <c r="A67" s="134" t="s">
        <v>1641</v>
      </c>
      <c r="B67" s="42"/>
      <c r="C67" s="43" t="s">
        <v>1766</v>
      </c>
      <c r="D67" s="38" t="s">
        <v>2640</v>
      </c>
      <c r="E67" s="44" t="s">
        <v>2641</v>
      </c>
      <c r="F67" s="44"/>
      <c r="G67" s="44" t="s">
        <v>2642</v>
      </c>
      <c r="H67" s="44" t="s">
        <v>2458</v>
      </c>
      <c r="I67" s="67"/>
      <c r="J67" s="67" t="s">
        <v>605</v>
      </c>
      <c r="K67" s="109" t="s">
        <v>2480</v>
      </c>
      <c r="L67" s="109" t="s">
        <v>2582</v>
      </c>
      <c r="M67" s="109" t="s">
        <v>1102</v>
      </c>
      <c r="N67" s="109" t="s">
        <v>567</v>
      </c>
      <c r="O67" s="109" t="s">
        <v>1103</v>
      </c>
      <c r="P67" s="138"/>
      <c r="Q67" s="141" t="s">
        <v>1104</v>
      </c>
      <c r="R67"/>
    </row>
    <row r="68" spans="1:18" ht="12.75">
      <c r="A68" s="135" t="s">
        <v>1105</v>
      </c>
      <c r="B68" s="39">
        <v>23</v>
      </c>
      <c r="C68" s="40" t="s">
        <v>2135</v>
      </c>
      <c r="D68" s="37" t="s">
        <v>2136</v>
      </c>
      <c r="E68" s="41" t="s">
        <v>2137</v>
      </c>
      <c r="F68" s="41" t="s">
        <v>2895</v>
      </c>
      <c r="G68" s="41" t="s">
        <v>2924</v>
      </c>
      <c r="H68" s="41" t="s">
        <v>2925</v>
      </c>
      <c r="I68" s="41" t="s">
        <v>2895</v>
      </c>
      <c r="J68" s="41" t="s">
        <v>341</v>
      </c>
      <c r="K68" s="137" t="s">
        <v>342</v>
      </c>
      <c r="L68" s="137" t="s">
        <v>343</v>
      </c>
      <c r="M68" s="137" t="s">
        <v>472</v>
      </c>
      <c r="N68" s="137" t="s">
        <v>820</v>
      </c>
      <c r="O68" s="137" t="s">
        <v>355</v>
      </c>
      <c r="P68" s="140"/>
      <c r="Q68" s="142" t="s">
        <v>821</v>
      </c>
      <c r="R68"/>
    </row>
    <row r="69" spans="1:18" ht="12.75">
      <c r="A69" s="134" t="s">
        <v>1663</v>
      </c>
      <c r="B69" s="42"/>
      <c r="C69" s="43" t="s">
        <v>1749</v>
      </c>
      <c r="D69" s="38" t="s">
        <v>2643</v>
      </c>
      <c r="E69" s="44" t="s">
        <v>2644</v>
      </c>
      <c r="F69" s="44"/>
      <c r="G69" s="44" t="s">
        <v>2668</v>
      </c>
      <c r="H69" s="44" t="s">
        <v>102</v>
      </c>
      <c r="I69" s="67"/>
      <c r="J69" s="44" t="s">
        <v>2494</v>
      </c>
      <c r="K69" s="136" t="s">
        <v>87</v>
      </c>
      <c r="L69" s="136" t="s">
        <v>608</v>
      </c>
      <c r="M69" s="136" t="s">
        <v>2474</v>
      </c>
      <c r="N69" s="136" t="s">
        <v>991</v>
      </c>
      <c r="O69" s="136" t="s">
        <v>2399</v>
      </c>
      <c r="P69" s="139"/>
      <c r="Q69" s="141" t="s">
        <v>1106</v>
      </c>
      <c r="R69"/>
    </row>
    <row r="70" spans="1:18" ht="12.75">
      <c r="A70" s="135" t="s">
        <v>2462</v>
      </c>
      <c r="B70" s="39">
        <v>69</v>
      </c>
      <c r="C70" s="40" t="s">
        <v>2260</v>
      </c>
      <c r="D70" s="37" t="s">
        <v>2396</v>
      </c>
      <c r="E70" s="41" t="s">
        <v>2397</v>
      </c>
      <c r="F70" s="41" t="s">
        <v>2895</v>
      </c>
      <c r="G70" s="41" t="s">
        <v>2466</v>
      </c>
      <c r="H70" s="41" t="s">
        <v>19</v>
      </c>
      <c r="I70" s="41" t="s">
        <v>2895</v>
      </c>
      <c r="J70" s="67" t="s">
        <v>461</v>
      </c>
      <c r="K70" s="109" t="s">
        <v>462</v>
      </c>
      <c r="L70" s="109" t="s">
        <v>463</v>
      </c>
      <c r="M70" s="109" t="s">
        <v>453</v>
      </c>
      <c r="N70" s="109" t="s">
        <v>2629</v>
      </c>
      <c r="O70" s="109" t="s">
        <v>914</v>
      </c>
      <c r="P70" s="138"/>
      <c r="Q70" s="142" t="s">
        <v>915</v>
      </c>
      <c r="R70"/>
    </row>
    <row r="71" spans="1:18" ht="12.75">
      <c r="A71" s="134" t="s">
        <v>1638</v>
      </c>
      <c r="B71" s="42"/>
      <c r="C71" s="43" t="s">
        <v>1793</v>
      </c>
      <c r="D71" s="38" t="s">
        <v>2688</v>
      </c>
      <c r="E71" s="44" t="s">
        <v>2689</v>
      </c>
      <c r="F71" s="44"/>
      <c r="G71" s="44" t="s">
        <v>118</v>
      </c>
      <c r="H71" s="44" t="s">
        <v>2393</v>
      </c>
      <c r="I71" s="44"/>
      <c r="J71" s="67" t="s">
        <v>563</v>
      </c>
      <c r="K71" s="109" t="s">
        <v>2451</v>
      </c>
      <c r="L71" s="109" t="s">
        <v>2743</v>
      </c>
      <c r="M71" s="109" t="s">
        <v>2412</v>
      </c>
      <c r="N71" s="109" t="s">
        <v>2498</v>
      </c>
      <c r="O71" s="109" t="s">
        <v>482</v>
      </c>
      <c r="P71" s="138"/>
      <c r="Q71" s="141" t="s">
        <v>1107</v>
      </c>
      <c r="R71"/>
    </row>
    <row r="72" spans="1:18" ht="12.75">
      <c r="A72" s="135" t="s">
        <v>2383</v>
      </c>
      <c r="B72" s="39">
        <v>89</v>
      </c>
      <c r="C72" s="40" t="s">
        <v>2280</v>
      </c>
      <c r="D72" s="37" t="s">
        <v>2482</v>
      </c>
      <c r="E72" s="41" t="s">
        <v>2483</v>
      </c>
      <c r="F72" s="41" t="s">
        <v>2895</v>
      </c>
      <c r="G72" s="41" t="s">
        <v>113</v>
      </c>
      <c r="H72" s="41" t="s">
        <v>2925</v>
      </c>
      <c r="I72" s="41" t="s">
        <v>2895</v>
      </c>
      <c r="J72" s="41" t="s">
        <v>532</v>
      </c>
      <c r="K72" s="137" t="s">
        <v>2924</v>
      </c>
      <c r="L72" s="137" t="s">
        <v>532</v>
      </c>
      <c r="M72" s="137" t="s">
        <v>651</v>
      </c>
      <c r="N72" s="137" t="s">
        <v>840</v>
      </c>
      <c r="O72" s="137" t="s">
        <v>822</v>
      </c>
      <c r="P72" s="140"/>
      <c r="Q72" s="142" t="s">
        <v>943</v>
      </c>
      <c r="R72"/>
    </row>
    <row r="73" spans="1:18" ht="12.75">
      <c r="A73" s="134" t="s">
        <v>1638</v>
      </c>
      <c r="B73" s="42"/>
      <c r="C73" s="43" t="s">
        <v>1971</v>
      </c>
      <c r="D73" s="38" t="s">
        <v>2481</v>
      </c>
      <c r="E73" s="44" t="s">
        <v>2662</v>
      </c>
      <c r="F73" s="44"/>
      <c r="G73" s="44" t="s">
        <v>2392</v>
      </c>
      <c r="H73" s="44" t="s">
        <v>2584</v>
      </c>
      <c r="I73" s="44"/>
      <c r="J73" s="44" t="s">
        <v>95</v>
      </c>
      <c r="K73" s="136" t="s">
        <v>2586</v>
      </c>
      <c r="L73" s="136" t="s">
        <v>579</v>
      </c>
      <c r="M73" s="136" t="s">
        <v>2454</v>
      </c>
      <c r="N73" s="136" t="s">
        <v>508</v>
      </c>
      <c r="O73" s="136" t="s">
        <v>2636</v>
      </c>
      <c r="P73" s="139"/>
      <c r="Q73" s="141" t="s">
        <v>1108</v>
      </c>
      <c r="R73"/>
    </row>
    <row r="74" spans="1:18" ht="12.75">
      <c r="A74" s="135" t="s">
        <v>2468</v>
      </c>
      <c r="B74" s="39">
        <v>92</v>
      </c>
      <c r="C74" s="40" t="s">
        <v>2283</v>
      </c>
      <c r="D74" s="37" t="s">
        <v>2536</v>
      </c>
      <c r="E74" s="41" t="s">
        <v>2537</v>
      </c>
      <c r="F74" s="41" t="s">
        <v>2895</v>
      </c>
      <c r="G74" s="41" t="s">
        <v>2540</v>
      </c>
      <c r="H74" s="41" t="s">
        <v>138</v>
      </c>
      <c r="I74" s="67" t="s">
        <v>2895</v>
      </c>
      <c r="J74" s="67" t="s">
        <v>529</v>
      </c>
      <c r="K74" s="109" t="s">
        <v>530</v>
      </c>
      <c r="L74" s="109" t="s">
        <v>531</v>
      </c>
      <c r="M74" s="109" t="s">
        <v>944</v>
      </c>
      <c r="N74" s="109" t="s">
        <v>2943</v>
      </c>
      <c r="O74" s="109" t="s">
        <v>337</v>
      </c>
      <c r="P74" s="138"/>
      <c r="Q74" s="142" t="s">
        <v>945</v>
      </c>
      <c r="R74"/>
    </row>
    <row r="75" spans="1:18" ht="12.75">
      <c r="A75" s="134" t="s">
        <v>1639</v>
      </c>
      <c r="B75" s="42"/>
      <c r="C75" s="43" t="s">
        <v>1761</v>
      </c>
      <c r="D75" s="38" t="s">
        <v>2736</v>
      </c>
      <c r="E75" s="44" t="s">
        <v>2364</v>
      </c>
      <c r="F75" s="44"/>
      <c r="G75" s="44" t="s">
        <v>2469</v>
      </c>
      <c r="H75" s="44" t="s">
        <v>139</v>
      </c>
      <c r="I75" s="67"/>
      <c r="J75" s="67" t="s">
        <v>2382</v>
      </c>
      <c r="K75" s="109" t="s">
        <v>2388</v>
      </c>
      <c r="L75" s="109" t="s">
        <v>14</v>
      </c>
      <c r="M75" s="109" t="s">
        <v>941</v>
      </c>
      <c r="N75" s="109" t="s">
        <v>22</v>
      </c>
      <c r="O75" s="109" t="s">
        <v>598</v>
      </c>
      <c r="P75" s="138"/>
      <c r="Q75" s="141" t="s">
        <v>1109</v>
      </c>
      <c r="R75"/>
    </row>
    <row r="76" spans="1:18" ht="12.75">
      <c r="A76" s="135" t="s">
        <v>98</v>
      </c>
      <c r="B76" s="39">
        <v>80</v>
      </c>
      <c r="C76" s="40" t="s">
        <v>2271</v>
      </c>
      <c r="D76" s="37" t="s">
        <v>2477</v>
      </c>
      <c r="E76" s="41" t="s">
        <v>2478</v>
      </c>
      <c r="F76" s="41" t="s">
        <v>2895</v>
      </c>
      <c r="G76" s="41" t="s">
        <v>15</v>
      </c>
      <c r="H76" s="41" t="s">
        <v>16</v>
      </c>
      <c r="I76" s="41" t="s">
        <v>2895</v>
      </c>
      <c r="J76" s="41" t="s">
        <v>466</v>
      </c>
      <c r="K76" s="137" t="s">
        <v>467</v>
      </c>
      <c r="L76" s="137" t="s">
        <v>468</v>
      </c>
      <c r="M76" s="137" t="s">
        <v>1005</v>
      </c>
      <c r="N76" s="137" t="s">
        <v>917</v>
      </c>
      <c r="O76" s="137" t="s">
        <v>1006</v>
      </c>
      <c r="P76" s="140"/>
      <c r="Q76" s="142" t="s">
        <v>1007</v>
      </c>
      <c r="R76"/>
    </row>
    <row r="77" spans="1:18" ht="12.75">
      <c r="A77" s="134" t="s">
        <v>1662</v>
      </c>
      <c r="B77" s="42"/>
      <c r="C77" s="43" t="s">
        <v>1952</v>
      </c>
      <c r="D77" s="38" t="s">
        <v>2657</v>
      </c>
      <c r="E77" s="44" t="s">
        <v>2658</v>
      </c>
      <c r="F77" s="44"/>
      <c r="G77" s="44" t="s">
        <v>105</v>
      </c>
      <c r="H77" s="44" t="s">
        <v>106</v>
      </c>
      <c r="I77" s="44"/>
      <c r="J77" s="44" t="s">
        <v>17</v>
      </c>
      <c r="K77" s="136" t="s">
        <v>218</v>
      </c>
      <c r="L77" s="136" t="s">
        <v>2691</v>
      </c>
      <c r="M77" s="136" t="s">
        <v>488</v>
      </c>
      <c r="N77" s="136" t="s">
        <v>1102</v>
      </c>
      <c r="O77" s="136" t="s">
        <v>1110</v>
      </c>
      <c r="P77" s="139"/>
      <c r="Q77" s="141" t="s">
        <v>1111</v>
      </c>
      <c r="R77"/>
    </row>
    <row r="78" spans="1:18" ht="12.75">
      <c r="A78" s="135" t="s">
        <v>2389</v>
      </c>
      <c r="B78" s="39">
        <v>125</v>
      </c>
      <c r="C78" s="40" t="s">
        <v>2316</v>
      </c>
      <c r="D78" s="37" t="s">
        <v>2665</v>
      </c>
      <c r="E78" s="41" t="s">
        <v>2666</v>
      </c>
      <c r="F78" s="41" t="s">
        <v>2895</v>
      </c>
      <c r="G78" s="41" t="s">
        <v>2130</v>
      </c>
      <c r="H78" s="41" t="s">
        <v>104</v>
      </c>
      <c r="I78" s="67" t="s">
        <v>2895</v>
      </c>
      <c r="J78" s="67" t="s">
        <v>609</v>
      </c>
      <c r="K78" s="109" t="s">
        <v>2159</v>
      </c>
      <c r="L78" s="109" t="s">
        <v>610</v>
      </c>
      <c r="M78" s="109" t="s">
        <v>1008</v>
      </c>
      <c r="N78" s="109" t="s">
        <v>1009</v>
      </c>
      <c r="O78" s="109" t="s">
        <v>412</v>
      </c>
      <c r="P78" s="138"/>
      <c r="Q78" s="142" t="s">
        <v>1010</v>
      </c>
      <c r="R78"/>
    </row>
    <row r="79" spans="1:18" ht="12.75">
      <c r="A79" s="134" t="s">
        <v>1638</v>
      </c>
      <c r="B79" s="42"/>
      <c r="C79" s="43" t="s">
        <v>1422</v>
      </c>
      <c r="D79" s="38" t="s">
        <v>2555</v>
      </c>
      <c r="E79" s="44" t="s">
        <v>2421</v>
      </c>
      <c r="F79" s="44"/>
      <c r="G79" s="44" t="s">
        <v>2671</v>
      </c>
      <c r="H79" s="44" t="s">
        <v>10</v>
      </c>
      <c r="I79" s="67"/>
      <c r="J79" s="67" t="s">
        <v>2813</v>
      </c>
      <c r="K79" s="109" t="s">
        <v>570</v>
      </c>
      <c r="L79" s="109" t="s">
        <v>2494</v>
      </c>
      <c r="M79" s="109" t="s">
        <v>2508</v>
      </c>
      <c r="N79" s="109" t="s">
        <v>473</v>
      </c>
      <c r="O79" s="109" t="s">
        <v>1011</v>
      </c>
      <c r="P79" s="138"/>
      <c r="Q79" s="141" t="s">
        <v>1112</v>
      </c>
      <c r="R79"/>
    </row>
    <row r="80" spans="1:18" ht="12.75">
      <c r="A80" s="135" t="s">
        <v>921</v>
      </c>
      <c r="B80" s="39">
        <v>35</v>
      </c>
      <c r="C80" s="40" t="s">
        <v>2210</v>
      </c>
      <c r="D80" s="37" t="s">
        <v>2211</v>
      </c>
      <c r="E80" s="41" t="s">
        <v>2212</v>
      </c>
      <c r="F80" s="41" t="s">
        <v>2895</v>
      </c>
      <c r="G80" s="41" t="s">
        <v>2944</v>
      </c>
      <c r="H80" s="41" t="s">
        <v>2945</v>
      </c>
      <c r="I80" s="41" t="s">
        <v>2895</v>
      </c>
      <c r="J80" s="41" t="s">
        <v>356</v>
      </c>
      <c r="K80" s="137" t="s">
        <v>357</v>
      </c>
      <c r="L80" s="137" t="s">
        <v>358</v>
      </c>
      <c r="M80" s="137" t="s">
        <v>822</v>
      </c>
      <c r="N80" s="137" t="s">
        <v>823</v>
      </c>
      <c r="O80" s="137" t="s">
        <v>824</v>
      </c>
      <c r="P80" s="140"/>
      <c r="Q80" s="142" t="s">
        <v>825</v>
      </c>
      <c r="R80"/>
    </row>
    <row r="81" spans="1:18" ht="12.75">
      <c r="A81" s="134" t="s">
        <v>1659</v>
      </c>
      <c r="B81" s="42"/>
      <c r="C81" s="43" t="s">
        <v>1938</v>
      </c>
      <c r="D81" s="38" t="s">
        <v>2782</v>
      </c>
      <c r="E81" s="44" t="s">
        <v>2193</v>
      </c>
      <c r="F81" s="44"/>
      <c r="G81" s="44" t="s">
        <v>219</v>
      </c>
      <c r="H81" s="44" t="s">
        <v>2356</v>
      </c>
      <c r="I81" s="44"/>
      <c r="J81" s="44" t="s">
        <v>219</v>
      </c>
      <c r="K81" s="136" t="s">
        <v>632</v>
      </c>
      <c r="L81" s="136" t="s">
        <v>2073</v>
      </c>
      <c r="M81" s="136" t="s">
        <v>2084</v>
      </c>
      <c r="N81" s="136" t="s">
        <v>2056</v>
      </c>
      <c r="O81" s="136" t="s">
        <v>2605</v>
      </c>
      <c r="P81" s="139"/>
      <c r="Q81" s="141" t="s">
        <v>1113</v>
      </c>
      <c r="R81"/>
    </row>
    <row r="82" spans="1:18" ht="12.75">
      <c r="A82" s="135" t="s">
        <v>955</v>
      </c>
      <c r="B82" s="39">
        <v>86</v>
      </c>
      <c r="C82" s="40" t="s">
        <v>2277</v>
      </c>
      <c r="D82" s="37" t="s">
        <v>2161</v>
      </c>
      <c r="E82" s="41" t="s">
        <v>2579</v>
      </c>
      <c r="F82" s="41" t="s">
        <v>2895</v>
      </c>
      <c r="G82" s="41" t="s">
        <v>2579</v>
      </c>
      <c r="H82" s="41" t="s">
        <v>108</v>
      </c>
      <c r="I82" s="67" t="s">
        <v>2895</v>
      </c>
      <c r="J82" s="67" t="s">
        <v>533</v>
      </c>
      <c r="K82" s="109" t="s">
        <v>534</v>
      </c>
      <c r="L82" s="109" t="s">
        <v>535</v>
      </c>
      <c r="M82" s="109" t="s">
        <v>946</v>
      </c>
      <c r="N82" s="109" t="s">
        <v>947</v>
      </c>
      <c r="O82" s="109" t="s">
        <v>455</v>
      </c>
      <c r="P82" s="138"/>
      <c r="Q82" s="231" t="s">
        <v>948</v>
      </c>
      <c r="R82"/>
    </row>
    <row r="83" spans="1:18" ht="12.75">
      <c r="A83" s="134" t="s">
        <v>1641</v>
      </c>
      <c r="B83" s="42"/>
      <c r="C83" s="43" t="s">
        <v>1429</v>
      </c>
      <c r="D83" s="38" t="s">
        <v>2664</v>
      </c>
      <c r="E83" s="44" t="s">
        <v>2667</v>
      </c>
      <c r="F83" s="44"/>
      <c r="G83" s="44" t="s">
        <v>109</v>
      </c>
      <c r="H83" s="44" t="s">
        <v>110</v>
      </c>
      <c r="I83" s="67"/>
      <c r="J83" s="67" t="s">
        <v>33</v>
      </c>
      <c r="K83" s="109" t="s">
        <v>2697</v>
      </c>
      <c r="L83" s="109" t="s">
        <v>2527</v>
      </c>
      <c r="M83" s="109" t="s">
        <v>1114</v>
      </c>
      <c r="N83" s="109" t="s">
        <v>2655</v>
      </c>
      <c r="O83" s="109" t="s">
        <v>611</v>
      </c>
      <c r="P83" s="138"/>
      <c r="Q83" s="141" t="s">
        <v>1115</v>
      </c>
      <c r="R83"/>
    </row>
    <row r="84" spans="1:18" ht="12.75">
      <c r="A84" s="135" t="s">
        <v>2400</v>
      </c>
      <c r="B84" s="39">
        <v>67</v>
      </c>
      <c r="C84" s="40" t="s">
        <v>2258</v>
      </c>
      <c r="D84" s="37" t="s">
        <v>2379</v>
      </c>
      <c r="E84" s="41" t="s">
        <v>2380</v>
      </c>
      <c r="F84" s="41" t="s">
        <v>2895</v>
      </c>
      <c r="G84" s="41" t="s">
        <v>2504</v>
      </c>
      <c r="H84" s="41" t="s">
        <v>3</v>
      </c>
      <c r="I84" s="41" t="s">
        <v>2895</v>
      </c>
      <c r="J84" s="41" t="s">
        <v>2072</v>
      </c>
      <c r="K84" s="137" t="s">
        <v>459</v>
      </c>
      <c r="L84" s="137" t="s">
        <v>2909</v>
      </c>
      <c r="M84" s="137" t="s">
        <v>916</v>
      </c>
      <c r="N84" s="137" t="s">
        <v>917</v>
      </c>
      <c r="O84" s="137" t="s">
        <v>502</v>
      </c>
      <c r="P84" s="140" t="s">
        <v>2381</v>
      </c>
      <c r="Q84" s="142" t="s">
        <v>918</v>
      </c>
      <c r="R84"/>
    </row>
    <row r="85" spans="1:18" ht="12.75">
      <c r="A85" s="134" t="s">
        <v>1640</v>
      </c>
      <c r="B85" s="42"/>
      <c r="C85" s="43" t="s">
        <v>1805</v>
      </c>
      <c r="D85" s="38" t="s">
        <v>2649</v>
      </c>
      <c r="E85" s="44" t="s">
        <v>2449</v>
      </c>
      <c r="F85" s="44"/>
      <c r="G85" s="44" t="s">
        <v>97</v>
      </c>
      <c r="H85" s="44" t="s">
        <v>2452</v>
      </c>
      <c r="I85" s="44"/>
      <c r="J85" s="44" t="s">
        <v>2583</v>
      </c>
      <c r="K85" s="136" t="s">
        <v>2408</v>
      </c>
      <c r="L85" s="136" t="s">
        <v>2529</v>
      </c>
      <c r="M85" s="136" t="s">
        <v>1116</v>
      </c>
      <c r="N85" s="136" t="s">
        <v>2404</v>
      </c>
      <c r="O85" s="136" t="s">
        <v>2660</v>
      </c>
      <c r="P85" s="139"/>
      <c r="Q85" s="141" t="s">
        <v>1117</v>
      </c>
      <c r="R85"/>
    </row>
    <row r="86" spans="1:18" ht="12.75">
      <c r="A86" s="135" t="s">
        <v>24</v>
      </c>
      <c r="B86" s="39">
        <v>60</v>
      </c>
      <c r="C86" s="40" t="s">
        <v>2251</v>
      </c>
      <c r="D86" s="37" t="s">
        <v>2390</v>
      </c>
      <c r="E86" s="41" t="s">
        <v>2391</v>
      </c>
      <c r="F86" s="41" t="s">
        <v>2895</v>
      </c>
      <c r="G86" s="41" t="s">
        <v>28</v>
      </c>
      <c r="H86" s="41" t="s">
        <v>29</v>
      </c>
      <c r="I86" s="67" t="s">
        <v>2895</v>
      </c>
      <c r="J86" s="67" t="s">
        <v>427</v>
      </c>
      <c r="K86" s="109" t="s">
        <v>2376</v>
      </c>
      <c r="L86" s="109" t="s">
        <v>428</v>
      </c>
      <c r="M86" s="109" t="s">
        <v>815</v>
      </c>
      <c r="N86" s="109" t="s">
        <v>433</v>
      </c>
      <c r="O86" s="109" t="s">
        <v>919</v>
      </c>
      <c r="P86" s="138"/>
      <c r="Q86" s="142" t="s">
        <v>920</v>
      </c>
      <c r="R86"/>
    </row>
    <row r="87" spans="1:18" ht="12.75">
      <c r="A87" s="134" t="s">
        <v>1638</v>
      </c>
      <c r="B87" s="42"/>
      <c r="C87" s="43" t="s">
        <v>1766</v>
      </c>
      <c r="D87" s="38" t="s">
        <v>2677</v>
      </c>
      <c r="E87" s="44" t="s">
        <v>2678</v>
      </c>
      <c r="F87" s="44"/>
      <c r="G87" s="44" t="s">
        <v>136</v>
      </c>
      <c r="H87" s="44" t="s">
        <v>137</v>
      </c>
      <c r="I87" s="67"/>
      <c r="J87" s="67" t="s">
        <v>2571</v>
      </c>
      <c r="K87" s="109" t="s">
        <v>2637</v>
      </c>
      <c r="L87" s="109" t="s">
        <v>2451</v>
      </c>
      <c r="M87" s="109" t="s">
        <v>2181</v>
      </c>
      <c r="N87" s="109" t="s">
        <v>1118</v>
      </c>
      <c r="O87" s="109" t="s">
        <v>426</v>
      </c>
      <c r="P87" s="138"/>
      <c r="Q87" s="141" t="s">
        <v>1119</v>
      </c>
      <c r="R87"/>
    </row>
    <row r="88" spans="1:18" ht="12.75">
      <c r="A88" s="135" t="s">
        <v>2405</v>
      </c>
      <c r="B88" s="39">
        <v>78</v>
      </c>
      <c r="C88" s="40" t="s">
        <v>2269</v>
      </c>
      <c r="D88" s="37" t="s">
        <v>2470</v>
      </c>
      <c r="E88" s="41" t="s">
        <v>2471</v>
      </c>
      <c r="F88" s="41" t="s">
        <v>2895</v>
      </c>
      <c r="G88" s="41" t="s">
        <v>7</v>
      </c>
      <c r="H88" s="41" t="s">
        <v>8</v>
      </c>
      <c r="I88" s="41" t="s">
        <v>2895</v>
      </c>
      <c r="J88" s="41" t="s">
        <v>470</v>
      </c>
      <c r="K88" s="137" t="s">
        <v>471</v>
      </c>
      <c r="L88" s="137" t="s">
        <v>472</v>
      </c>
      <c r="M88" s="137" t="s">
        <v>949</v>
      </c>
      <c r="N88" s="137" t="s">
        <v>950</v>
      </c>
      <c r="O88" s="137" t="s">
        <v>597</v>
      </c>
      <c r="P88" s="140"/>
      <c r="Q88" s="142" t="s">
        <v>951</v>
      </c>
      <c r="R88"/>
    </row>
    <row r="89" spans="1:18" ht="12.75">
      <c r="A89" s="134" t="s">
        <v>1640</v>
      </c>
      <c r="B89" s="42"/>
      <c r="C89" s="43" t="s">
        <v>1789</v>
      </c>
      <c r="D89" s="38" t="s">
        <v>2652</v>
      </c>
      <c r="E89" s="44" t="s">
        <v>2653</v>
      </c>
      <c r="F89" s="44"/>
      <c r="G89" s="44" t="s">
        <v>100</v>
      </c>
      <c r="H89" s="44" t="s">
        <v>101</v>
      </c>
      <c r="I89" s="44"/>
      <c r="J89" s="44" t="s">
        <v>180</v>
      </c>
      <c r="K89" s="136" t="s">
        <v>2813</v>
      </c>
      <c r="L89" s="136" t="s">
        <v>2583</v>
      </c>
      <c r="M89" s="136" t="s">
        <v>2499</v>
      </c>
      <c r="N89" s="136" t="s">
        <v>608</v>
      </c>
      <c r="O89" s="136" t="s">
        <v>2668</v>
      </c>
      <c r="P89" s="139"/>
      <c r="Q89" s="141" t="s">
        <v>1120</v>
      </c>
      <c r="R89"/>
    </row>
    <row r="90" spans="1:18" ht="12.75">
      <c r="A90" s="135" t="s">
        <v>483</v>
      </c>
      <c r="B90" s="39">
        <v>81</v>
      </c>
      <c r="C90" s="40" t="s">
        <v>2272</v>
      </c>
      <c r="D90" s="37" t="s">
        <v>2465</v>
      </c>
      <c r="E90" s="41" t="s">
        <v>2466</v>
      </c>
      <c r="F90" s="41" t="s">
        <v>2895</v>
      </c>
      <c r="G90" s="41" t="s">
        <v>4</v>
      </c>
      <c r="H90" s="41" t="s">
        <v>5</v>
      </c>
      <c r="I90" s="41" t="s">
        <v>2895</v>
      </c>
      <c r="J90" s="41" t="s">
        <v>464</v>
      </c>
      <c r="K90" s="137" t="s">
        <v>378</v>
      </c>
      <c r="L90" s="137" t="s">
        <v>465</v>
      </c>
      <c r="M90" s="137" t="s">
        <v>952</v>
      </c>
      <c r="N90" s="137" t="s">
        <v>953</v>
      </c>
      <c r="O90" s="137" t="s">
        <v>946</v>
      </c>
      <c r="P90" s="140"/>
      <c r="Q90" s="142" t="s">
        <v>954</v>
      </c>
      <c r="R90"/>
    </row>
    <row r="91" spans="1:18" ht="12.75">
      <c r="A91" s="134" t="s">
        <v>1662</v>
      </c>
      <c r="B91" s="42"/>
      <c r="C91" s="43" t="s">
        <v>1886</v>
      </c>
      <c r="D91" s="38" t="s">
        <v>2648</v>
      </c>
      <c r="E91" s="44" t="s">
        <v>2514</v>
      </c>
      <c r="F91" s="44"/>
      <c r="G91" s="44" t="s">
        <v>2467</v>
      </c>
      <c r="H91" s="44" t="s">
        <v>99</v>
      </c>
      <c r="I91" s="44"/>
      <c r="J91" s="44" t="s">
        <v>2655</v>
      </c>
      <c r="K91" s="136" t="s">
        <v>2479</v>
      </c>
      <c r="L91" s="136" t="s">
        <v>2654</v>
      </c>
      <c r="M91" s="136" t="s">
        <v>487</v>
      </c>
      <c r="N91" s="136" t="s">
        <v>993</v>
      </c>
      <c r="O91" s="136" t="s">
        <v>1121</v>
      </c>
      <c r="P91" s="139"/>
      <c r="Q91" s="141" t="s">
        <v>1122</v>
      </c>
      <c r="R91"/>
    </row>
    <row r="92" spans="1:18" ht="12.75">
      <c r="A92" s="135" t="s">
        <v>613</v>
      </c>
      <c r="B92" s="39">
        <v>25</v>
      </c>
      <c r="C92" s="40" t="s">
        <v>2160</v>
      </c>
      <c r="D92" s="37" t="s">
        <v>2161</v>
      </c>
      <c r="E92" s="41" t="s">
        <v>2162</v>
      </c>
      <c r="F92" s="41" t="s">
        <v>2895</v>
      </c>
      <c r="G92" s="41" t="s">
        <v>2928</v>
      </c>
      <c r="H92" s="41" t="s">
        <v>2597</v>
      </c>
      <c r="I92" s="41" t="s">
        <v>2895</v>
      </c>
      <c r="J92" s="41" t="s">
        <v>349</v>
      </c>
      <c r="K92" s="137" t="s">
        <v>350</v>
      </c>
      <c r="L92" s="137" t="s">
        <v>351</v>
      </c>
      <c r="M92" s="137" t="s">
        <v>2905</v>
      </c>
      <c r="N92" s="137" t="s">
        <v>172</v>
      </c>
      <c r="O92" s="137" t="s">
        <v>826</v>
      </c>
      <c r="P92" s="140"/>
      <c r="Q92" s="142" t="s">
        <v>827</v>
      </c>
      <c r="R92"/>
    </row>
    <row r="93" spans="1:18" ht="12.75">
      <c r="A93" s="134" t="s">
        <v>1663</v>
      </c>
      <c r="B93" s="42"/>
      <c r="C93" s="43" t="s">
        <v>1749</v>
      </c>
      <c r="D93" s="38" t="s">
        <v>2668</v>
      </c>
      <c r="E93" s="44" t="s">
        <v>2669</v>
      </c>
      <c r="F93" s="44"/>
      <c r="G93" s="44" t="s">
        <v>121</v>
      </c>
      <c r="H93" s="44" t="s">
        <v>122</v>
      </c>
      <c r="I93" s="44"/>
      <c r="J93" s="44" t="s">
        <v>503</v>
      </c>
      <c r="K93" s="136" t="s">
        <v>620</v>
      </c>
      <c r="L93" s="136" t="s">
        <v>100</v>
      </c>
      <c r="M93" s="136" t="s">
        <v>2549</v>
      </c>
      <c r="N93" s="136" t="s">
        <v>563</v>
      </c>
      <c r="O93" s="136" t="s">
        <v>607</v>
      </c>
      <c r="P93" s="139"/>
      <c r="Q93" s="141" t="s">
        <v>1123</v>
      </c>
      <c r="R93"/>
    </row>
    <row r="94" spans="1:18" ht="12.75">
      <c r="A94" s="135" t="s">
        <v>2487</v>
      </c>
      <c r="B94" s="39">
        <v>3</v>
      </c>
      <c r="C94" s="40" t="s">
        <v>2172</v>
      </c>
      <c r="D94" s="37" t="s">
        <v>2173</v>
      </c>
      <c r="E94" s="41" t="s">
        <v>2174</v>
      </c>
      <c r="F94" s="41" t="s">
        <v>2895</v>
      </c>
      <c r="G94" s="41" t="s">
        <v>2518</v>
      </c>
      <c r="H94" s="41" t="s">
        <v>2939</v>
      </c>
      <c r="I94" s="67" t="s">
        <v>2895</v>
      </c>
      <c r="J94" s="67" t="s">
        <v>354</v>
      </c>
      <c r="K94" s="109" t="s">
        <v>2932</v>
      </c>
      <c r="L94" s="109" t="s">
        <v>355</v>
      </c>
      <c r="M94" s="109" t="s">
        <v>829</v>
      </c>
      <c r="N94" s="109" t="s">
        <v>199</v>
      </c>
      <c r="O94" s="109" t="s">
        <v>830</v>
      </c>
      <c r="P94" s="138"/>
      <c r="Q94" s="142" t="s">
        <v>831</v>
      </c>
      <c r="R94"/>
    </row>
    <row r="95" spans="1:18" ht="12.75">
      <c r="A95" s="134" t="s">
        <v>1663</v>
      </c>
      <c r="B95" s="42"/>
      <c r="C95" s="43" t="s">
        <v>1378</v>
      </c>
      <c r="D95" s="38" t="s">
        <v>2720</v>
      </c>
      <c r="E95" s="44" t="s">
        <v>2721</v>
      </c>
      <c r="F95" s="44"/>
      <c r="G95" s="44" t="s">
        <v>2506</v>
      </c>
      <c r="H95" s="44" t="s">
        <v>193</v>
      </c>
      <c r="I95" s="67"/>
      <c r="J95" s="67" t="s">
        <v>2</v>
      </c>
      <c r="K95" s="109" t="s">
        <v>2781</v>
      </c>
      <c r="L95" s="109" t="s">
        <v>2350</v>
      </c>
      <c r="M95" s="109" t="s">
        <v>95</v>
      </c>
      <c r="N95" s="109" t="s">
        <v>2101</v>
      </c>
      <c r="O95" s="109" t="s">
        <v>2361</v>
      </c>
      <c r="P95" s="138"/>
      <c r="Q95" s="141" t="s">
        <v>1124</v>
      </c>
      <c r="R95"/>
    </row>
    <row r="96" spans="1:18" ht="12.75">
      <c r="A96" s="135" t="s">
        <v>1125</v>
      </c>
      <c r="B96" s="39">
        <v>27</v>
      </c>
      <c r="C96" s="40" t="s">
        <v>2148</v>
      </c>
      <c r="D96" s="37" t="s">
        <v>2149</v>
      </c>
      <c r="E96" s="41" t="s">
        <v>2150</v>
      </c>
      <c r="F96" s="41" t="s">
        <v>2895</v>
      </c>
      <c r="G96" s="41" t="s">
        <v>2928</v>
      </c>
      <c r="H96" s="41" t="s">
        <v>2929</v>
      </c>
      <c r="I96" s="41" t="s">
        <v>2895</v>
      </c>
      <c r="J96" s="41" t="s">
        <v>346</v>
      </c>
      <c r="K96" s="137" t="s">
        <v>347</v>
      </c>
      <c r="L96" s="137" t="s">
        <v>348</v>
      </c>
      <c r="M96" s="137" t="s">
        <v>466</v>
      </c>
      <c r="N96" s="137" t="s">
        <v>462</v>
      </c>
      <c r="O96" s="137" t="s">
        <v>832</v>
      </c>
      <c r="P96" s="140"/>
      <c r="Q96" s="142" t="s">
        <v>833</v>
      </c>
      <c r="R96"/>
    </row>
    <row r="97" spans="1:18" ht="12.75">
      <c r="A97" s="134" t="s">
        <v>1660</v>
      </c>
      <c r="B97" s="42"/>
      <c r="C97" s="43" t="s">
        <v>1751</v>
      </c>
      <c r="D97" s="38" t="s">
        <v>2650</v>
      </c>
      <c r="E97" s="44" t="s">
        <v>2651</v>
      </c>
      <c r="F97" s="44"/>
      <c r="G97" s="44" t="s">
        <v>111</v>
      </c>
      <c r="H97" s="44" t="s">
        <v>112</v>
      </c>
      <c r="I97" s="44"/>
      <c r="J97" s="44" t="s">
        <v>615</v>
      </c>
      <c r="K97" s="136" t="s">
        <v>616</v>
      </c>
      <c r="L97" s="136" t="s">
        <v>2513</v>
      </c>
      <c r="M97" s="136" t="s">
        <v>493</v>
      </c>
      <c r="N97" s="136" t="s">
        <v>1103</v>
      </c>
      <c r="O97" s="136" t="s">
        <v>1126</v>
      </c>
      <c r="P97" s="139"/>
      <c r="Q97" s="141" t="s">
        <v>1127</v>
      </c>
      <c r="R97"/>
    </row>
    <row r="98" spans="1:18" ht="12.75">
      <c r="A98" s="135" t="s">
        <v>2415</v>
      </c>
      <c r="B98" s="39">
        <v>111</v>
      </c>
      <c r="C98" s="40" t="s">
        <v>2302</v>
      </c>
      <c r="D98" s="37" t="s">
        <v>2621</v>
      </c>
      <c r="E98" s="41" t="s">
        <v>2622</v>
      </c>
      <c r="F98" s="41" t="s">
        <v>2895</v>
      </c>
      <c r="G98" s="41" t="s">
        <v>153</v>
      </c>
      <c r="H98" s="41" t="s">
        <v>154</v>
      </c>
      <c r="I98" s="41" t="s">
        <v>2895</v>
      </c>
      <c r="J98" s="41" t="s">
        <v>622</v>
      </c>
      <c r="K98" s="137" t="s">
        <v>623</v>
      </c>
      <c r="L98" s="137" t="s">
        <v>507</v>
      </c>
      <c r="M98" s="137" t="s">
        <v>373</v>
      </c>
      <c r="N98" s="137" t="s">
        <v>1013</v>
      </c>
      <c r="O98" s="137" t="s">
        <v>832</v>
      </c>
      <c r="P98" s="140"/>
      <c r="Q98" s="230" t="s">
        <v>1014</v>
      </c>
      <c r="R98"/>
    </row>
    <row r="99" spans="1:18" ht="12.75">
      <c r="A99" s="134" t="s">
        <v>1638</v>
      </c>
      <c r="B99" s="42"/>
      <c r="C99" s="43" t="s">
        <v>1793</v>
      </c>
      <c r="D99" s="38" t="s">
        <v>2151</v>
      </c>
      <c r="E99" s="44" t="s">
        <v>2147</v>
      </c>
      <c r="F99" s="44"/>
      <c r="G99" s="44" t="s">
        <v>155</v>
      </c>
      <c r="H99" s="44" t="s">
        <v>2454</v>
      </c>
      <c r="I99" s="44"/>
      <c r="J99" s="44" t="s">
        <v>624</v>
      </c>
      <c r="K99" s="136" t="s">
        <v>2643</v>
      </c>
      <c r="L99" s="136" t="s">
        <v>2472</v>
      </c>
      <c r="M99" s="136" t="s">
        <v>22</v>
      </c>
      <c r="N99" s="136" t="s">
        <v>2463</v>
      </c>
      <c r="O99" s="136" t="s">
        <v>1128</v>
      </c>
      <c r="P99" s="139"/>
      <c r="Q99" s="141" t="s">
        <v>1129</v>
      </c>
      <c r="R99"/>
    </row>
    <row r="100" spans="1:18" ht="12.75">
      <c r="A100" s="135" t="s">
        <v>1130</v>
      </c>
      <c r="B100" s="39">
        <v>88</v>
      </c>
      <c r="C100" s="40" t="s">
        <v>2279</v>
      </c>
      <c r="D100" s="37" t="s">
        <v>2496</v>
      </c>
      <c r="E100" s="41" t="s">
        <v>2497</v>
      </c>
      <c r="F100" s="41" t="s">
        <v>2895</v>
      </c>
      <c r="G100" s="41" t="s">
        <v>128</v>
      </c>
      <c r="H100" s="41" t="s">
        <v>129</v>
      </c>
      <c r="I100" s="41" t="s">
        <v>2895</v>
      </c>
      <c r="J100" s="41" t="s">
        <v>538</v>
      </c>
      <c r="K100" s="137" t="s">
        <v>539</v>
      </c>
      <c r="L100" s="137" t="s">
        <v>476</v>
      </c>
      <c r="M100" s="137" t="s">
        <v>335</v>
      </c>
      <c r="N100" s="137" t="s">
        <v>2123</v>
      </c>
      <c r="O100" s="137" t="s">
        <v>510</v>
      </c>
      <c r="P100" s="140"/>
      <c r="Q100" s="230" t="s">
        <v>956</v>
      </c>
      <c r="R100"/>
    </row>
    <row r="101" spans="1:18" ht="12.75">
      <c r="A101" s="134" t="s">
        <v>1638</v>
      </c>
      <c r="B101" s="42"/>
      <c r="C101" s="43" t="s">
        <v>1766</v>
      </c>
      <c r="D101" s="38" t="s">
        <v>2567</v>
      </c>
      <c r="E101" s="44" t="s">
        <v>2685</v>
      </c>
      <c r="F101" s="44"/>
      <c r="G101" s="44" t="s">
        <v>2554</v>
      </c>
      <c r="H101" s="44" t="s">
        <v>130</v>
      </c>
      <c r="I101" s="44"/>
      <c r="J101" s="44" t="s">
        <v>621</v>
      </c>
      <c r="K101" s="136" t="s">
        <v>497</v>
      </c>
      <c r="L101" s="136" t="s">
        <v>537</v>
      </c>
      <c r="M101" s="136" t="s">
        <v>1131</v>
      </c>
      <c r="N101" s="136" t="s">
        <v>36</v>
      </c>
      <c r="O101" s="136" t="s">
        <v>1132</v>
      </c>
      <c r="P101" s="139"/>
      <c r="Q101" s="141" t="s">
        <v>1133</v>
      </c>
      <c r="R101"/>
    </row>
    <row r="102" spans="1:18" ht="12.75">
      <c r="A102" s="135" t="s">
        <v>2656</v>
      </c>
      <c r="B102" s="39">
        <v>26</v>
      </c>
      <c r="C102" s="40" t="s">
        <v>2167</v>
      </c>
      <c r="D102" s="37" t="s">
        <v>2168</v>
      </c>
      <c r="E102" s="41" t="s">
        <v>2169</v>
      </c>
      <c r="F102" s="41" t="s">
        <v>2895</v>
      </c>
      <c r="G102" s="41" t="s">
        <v>2935</v>
      </c>
      <c r="H102" s="41" t="s">
        <v>2936</v>
      </c>
      <c r="I102" s="41" t="s">
        <v>2895</v>
      </c>
      <c r="J102" s="41" t="s">
        <v>352</v>
      </c>
      <c r="K102" s="137" t="s">
        <v>2986</v>
      </c>
      <c r="L102" s="137" t="s">
        <v>353</v>
      </c>
      <c r="M102" s="137" t="s">
        <v>2912</v>
      </c>
      <c r="N102" s="137" t="s">
        <v>471</v>
      </c>
      <c r="O102" s="137" t="s">
        <v>834</v>
      </c>
      <c r="P102" s="140"/>
      <c r="Q102" s="230" t="s">
        <v>835</v>
      </c>
      <c r="R102"/>
    </row>
    <row r="103" spans="1:18" ht="12.75">
      <c r="A103" s="134" t="s">
        <v>1660</v>
      </c>
      <c r="B103" s="42"/>
      <c r="C103" s="43" t="s">
        <v>1789</v>
      </c>
      <c r="D103" s="38" t="s">
        <v>2704</v>
      </c>
      <c r="E103" s="44" t="s">
        <v>2705</v>
      </c>
      <c r="F103" s="44"/>
      <c r="G103" s="44" t="s">
        <v>147</v>
      </c>
      <c r="H103" s="44" t="s">
        <v>148</v>
      </c>
      <c r="I103" s="44"/>
      <c r="J103" s="44" t="s">
        <v>2512</v>
      </c>
      <c r="K103" s="136" t="s">
        <v>628</v>
      </c>
      <c r="L103" s="136" t="s">
        <v>492</v>
      </c>
      <c r="M103" s="136" t="s">
        <v>1004</v>
      </c>
      <c r="N103" s="136" t="s">
        <v>1134</v>
      </c>
      <c r="O103" s="136" t="s">
        <v>218</v>
      </c>
      <c r="P103" s="139"/>
      <c r="Q103" s="141" t="s">
        <v>1135</v>
      </c>
      <c r="R103"/>
    </row>
    <row r="104" spans="1:18" ht="12.75">
      <c r="A104" s="135" t="s">
        <v>1136</v>
      </c>
      <c r="B104" s="39">
        <v>73</v>
      </c>
      <c r="C104" s="40" t="s">
        <v>2264</v>
      </c>
      <c r="D104" s="37" t="s">
        <v>2394</v>
      </c>
      <c r="E104" s="41" t="s">
        <v>2395</v>
      </c>
      <c r="F104" s="41" t="s">
        <v>2895</v>
      </c>
      <c r="G104" s="41" t="s">
        <v>20</v>
      </c>
      <c r="H104" s="41" t="s">
        <v>21</v>
      </c>
      <c r="I104" s="41" t="s">
        <v>2895</v>
      </c>
      <c r="J104" s="41" t="s">
        <v>478</v>
      </c>
      <c r="K104" s="137" t="s">
        <v>2061</v>
      </c>
      <c r="L104" s="137" t="s">
        <v>479</v>
      </c>
      <c r="M104" s="137" t="s">
        <v>540</v>
      </c>
      <c r="N104" s="137" t="s">
        <v>957</v>
      </c>
      <c r="O104" s="137" t="s">
        <v>958</v>
      </c>
      <c r="P104" s="140"/>
      <c r="Q104" s="230" t="s">
        <v>959</v>
      </c>
      <c r="R104"/>
    </row>
    <row r="105" spans="1:18" ht="12.75">
      <c r="A105" s="134" t="s">
        <v>1641</v>
      </c>
      <c r="B105" s="42"/>
      <c r="C105" s="43" t="s">
        <v>1841</v>
      </c>
      <c r="D105" s="38" t="s">
        <v>2686</v>
      </c>
      <c r="E105" s="44" t="s">
        <v>2687</v>
      </c>
      <c r="F105" s="44"/>
      <c r="G105" s="44" t="s">
        <v>119</v>
      </c>
      <c r="H105" s="44" t="s">
        <v>120</v>
      </c>
      <c r="I105" s="44"/>
      <c r="J105" s="44" t="s">
        <v>2672</v>
      </c>
      <c r="K105" s="136" t="s">
        <v>627</v>
      </c>
      <c r="L105" s="136" t="s">
        <v>42</v>
      </c>
      <c r="M105" s="136" t="s">
        <v>102</v>
      </c>
      <c r="N105" s="136" t="s">
        <v>55</v>
      </c>
      <c r="O105" s="136" t="s">
        <v>262</v>
      </c>
      <c r="P105" s="139"/>
      <c r="Q105" s="141" t="s">
        <v>45</v>
      </c>
      <c r="R105"/>
    </row>
    <row r="106" spans="1:18" ht="12.75">
      <c r="A106" s="135" t="s">
        <v>2500</v>
      </c>
      <c r="B106" s="39">
        <v>77</v>
      </c>
      <c r="C106" s="40" t="s">
        <v>2268</v>
      </c>
      <c r="D106" s="37" t="s">
        <v>2492</v>
      </c>
      <c r="E106" s="41" t="s">
        <v>2493</v>
      </c>
      <c r="F106" s="41" t="s">
        <v>2895</v>
      </c>
      <c r="G106" s="41" t="s">
        <v>12</v>
      </c>
      <c r="H106" s="41" t="s">
        <v>13</v>
      </c>
      <c r="I106" s="41" t="s">
        <v>2895</v>
      </c>
      <c r="J106" s="41" t="s">
        <v>474</v>
      </c>
      <c r="K106" s="137" t="s">
        <v>475</v>
      </c>
      <c r="L106" s="137" t="s">
        <v>476</v>
      </c>
      <c r="M106" s="137" t="s">
        <v>380</v>
      </c>
      <c r="N106" s="137" t="s">
        <v>960</v>
      </c>
      <c r="O106" s="137" t="s">
        <v>961</v>
      </c>
      <c r="P106" s="140"/>
      <c r="Q106" s="230" t="s">
        <v>962</v>
      </c>
      <c r="R106"/>
    </row>
    <row r="107" spans="1:18" ht="12.75">
      <c r="A107" s="134" t="s">
        <v>1638</v>
      </c>
      <c r="B107" s="42"/>
      <c r="C107" s="43" t="s">
        <v>1880</v>
      </c>
      <c r="D107" s="38" t="s">
        <v>2529</v>
      </c>
      <c r="E107" s="44" t="s">
        <v>2673</v>
      </c>
      <c r="F107" s="44"/>
      <c r="G107" s="44" t="s">
        <v>103</v>
      </c>
      <c r="H107" s="44" t="s">
        <v>2388</v>
      </c>
      <c r="I107" s="44"/>
      <c r="J107" s="44" t="s">
        <v>614</v>
      </c>
      <c r="K107" s="136" t="s">
        <v>236</v>
      </c>
      <c r="L107" s="136" t="s">
        <v>537</v>
      </c>
      <c r="M107" s="136" t="s">
        <v>673</v>
      </c>
      <c r="N107" s="136" t="s">
        <v>562</v>
      </c>
      <c r="O107" s="136" t="s">
        <v>1137</v>
      </c>
      <c r="P107" s="139"/>
      <c r="Q107" s="141" t="s">
        <v>1138</v>
      </c>
      <c r="R107"/>
    </row>
    <row r="108" spans="1:18" ht="12.75">
      <c r="A108" s="135" t="s">
        <v>2502</v>
      </c>
      <c r="B108" s="39">
        <v>103</v>
      </c>
      <c r="C108" s="40" t="s">
        <v>2294</v>
      </c>
      <c r="D108" s="37" t="s">
        <v>2158</v>
      </c>
      <c r="E108" s="41" t="s">
        <v>2475</v>
      </c>
      <c r="F108" s="41" t="s">
        <v>2895</v>
      </c>
      <c r="G108" s="41" t="s">
        <v>123</v>
      </c>
      <c r="H108" s="41" t="s">
        <v>124</v>
      </c>
      <c r="I108" s="41" t="s">
        <v>2895</v>
      </c>
      <c r="J108" s="41" t="s">
        <v>540</v>
      </c>
      <c r="K108" s="137" t="s">
        <v>541</v>
      </c>
      <c r="L108" s="137" t="s">
        <v>479</v>
      </c>
      <c r="M108" s="137" t="s">
        <v>1015</v>
      </c>
      <c r="N108" s="137" t="s">
        <v>1016</v>
      </c>
      <c r="O108" s="137" t="s">
        <v>1017</v>
      </c>
      <c r="P108" s="140" t="s">
        <v>2381</v>
      </c>
      <c r="Q108" s="230" t="s">
        <v>1018</v>
      </c>
      <c r="R108"/>
    </row>
    <row r="109" spans="1:18" ht="12.75">
      <c r="A109" s="134" t="s">
        <v>1641</v>
      </c>
      <c r="B109" s="42"/>
      <c r="C109" s="43" t="s">
        <v>1774</v>
      </c>
      <c r="D109" s="38" t="s">
        <v>2655</v>
      </c>
      <c r="E109" s="44" t="s">
        <v>2417</v>
      </c>
      <c r="F109" s="44"/>
      <c r="G109" s="44" t="s">
        <v>125</v>
      </c>
      <c r="H109" s="44" t="s">
        <v>2676</v>
      </c>
      <c r="I109" s="44"/>
      <c r="J109" s="44" t="s">
        <v>629</v>
      </c>
      <c r="K109" s="136" t="s">
        <v>630</v>
      </c>
      <c r="L109" s="136" t="s">
        <v>42</v>
      </c>
      <c r="M109" s="136" t="s">
        <v>2525</v>
      </c>
      <c r="N109" s="136" t="s">
        <v>2643</v>
      </c>
      <c r="O109" s="136" t="s">
        <v>106</v>
      </c>
      <c r="P109" s="139"/>
      <c r="Q109" s="141" t="s">
        <v>1139</v>
      </c>
      <c r="R109"/>
    </row>
    <row r="110" spans="1:18" ht="12.75">
      <c r="A110" s="135" t="s">
        <v>625</v>
      </c>
      <c r="B110" s="39">
        <v>106</v>
      </c>
      <c r="C110" s="40" t="s">
        <v>2297</v>
      </c>
      <c r="D110" s="37" t="s">
        <v>2766</v>
      </c>
      <c r="E110" s="41" t="s">
        <v>2767</v>
      </c>
      <c r="F110" s="41" t="s">
        <v>2895</v>
      </c>
      <c r="G110" s="41" t="s">
        <v>2926</v>
      </c>
      <c r="H110" s="41" t="s">
        <v>199</v>
      </c>
      <c r="I110" s="41" t="s">
        <v>2895</v>
      </c>
      <c r="J110" s="41" t="s">
        <v>547</v>
      </c>
      <c r="K110" s="137" t="s">
        <v>548</v>
      </c>
      <c r="L110" s="137" t="s">
        <v>445</v>
      </c>
      <c r="M110" s="137" t="s">
        <v>1019</v>
      </c>
      <c r="N110" s="137" t="s">
        <v>1000</v>
      </c>
      <c r="O110" s="137" t="s">
        <v>412</v>
      </c>
      <c r="P110" s="140"/>
      <c r="Q110" s="230" t="s">
        <v>1020</v>
      </c>
      <c r="R110"/>
    </row>
    <row r="111" spans="1:18" ht="12.75">
      <c r="A111" s="134" t="s">
        <v>1638</v>
      </c>
      <c r="B111" s="42"/>
      <c r="C111" s="43" t="s">
        <v>1766</v>
      </c>
      <c r="D111" s="38" t="s">
        <v>2768</v>
      </c>
      <c r="E111" s="44" t="s">
        <v>2398</v>
      </c>
      <c r="F111" s="44"/>
      <c r="G111" s="44" t="s">
        <v>2479</v>
      </c>
      <c r="H111" s="44" t="s">
        <v>96</v>
      </c>
      <c r="I111" s="44"/>
      <c r="J111" s="44" t="s">
        <v>559</v>
      </c>
      <c r="K111" s="136" t="s">
        <v>93</v>
      </c>
      <c r="L111" s="136" t="s">
        <v>2509</v>
      </c>
      <c r="M111" s="136" t="s">
        <v>2171</v>
      </c>
      <c r="N111" s="136" t="s">
        <v>611</v>
      </c>
      <c r="O111" s="136" t="s">
        <v>1011</v>
      </c>
      <c r="P111" s="139"/>
      <c r="Q111" s="141" t="s">
        <v>1140</v>
      </c>
      <c r="R111"/>
    </row>
    <row r="112" spans="1:18" ht="12.75">
      <c r="A112" s="135" t="s">
        <v>1141</v>
      </c>
      <c r="B112" s="39">
        <v>109</v>
      </c>
      <c r="C112" s="40" t="s">
        <v>2300</v>
      </c>
      <c r="D112" s="37" t="s">
        <v>2679</v>
      </c>
      <c r="E112" s="41" t="s">
        <v>2680</v>
      </c>
      <c r="F112" s="41" t="s">
        <v>2895</v>
      </c>
      <c r="G112" s="41" t="s">
        <v>140</v>
      </c>
      <c r="H112" s="41" t="s">
        <v>2968</v>
      </c>
      <c r="I112" s="41" t="s">
        <v>2895</v>
      </c>
      <c r="J112" s="41" t="s">
        <v>543</v>
      </c>
      <c r="K112" s="137" t="s">
        <v>2466</v>
      </c>
      <c r="L112" s="137" t="s">
        <v>2912</v>
      </c>
      <c r="M112" s="137" t="s">
        <v>842</v>
      </c>
      <c r="N112" s="137" t="s">
        <v>2980</v>
      </c>
      <c r="O112" s="137" t="s">
        <v>361</v>
      </c>
      <c r="P112" s="140"/>
      <c r="Q112" s="230" t="s">
        <v>1021</v>
      </c>
      <c r="R112"/>
    </row>
    <row r="113" spans="1:18" ht="12.75">
      <c r="A113" s="134" t="s">
        <v>1638</v>
      </c>
      <c r="B113" s="42"/>
      <c r="C113" s="43" t="s">
        <v>1457</v>
      </c>
      <c r="D113" s="38" t="s">
        <v>2506</v>
      </c>
      <c r="E113" s="44" t="s">
        <v>2681</v>
      </c>
      <c r="F113" s="44"/>
      <c r="G113" s="44" t="s">
        <v>2541</v>
      </c>
      <c r="H113" s="44" t="s">
        <v>141</v>
      </c>
      <c r="I113" s="44"/>
      <c r="J113" s="44" t="s">
        <v>179</v>
      </c>
      <c r="K113" s="136" t="s">
        <v>2677</v>
      </c>
      <c r="L113" s="136" t="s">
        <v>631</v>
      </c>
      <c r="M113" s="136" t="s">
        <v>1056</v>
      </c>
      <c r="N113" s="136" t="s">
        <v>2587</v>
      </c>
      <c r="O113" s="136" t="s">
        <v>1142</v>
      </c>
      <c r="P113" s="139"/>
      <c r="Q113" s="141" t="s">
        <v>1143</v>
      </c>
      <c r="R113"/>
    </row>
    <row r="114" spans="1:18" ht="12.75">
      <c r="A114" s="135" t="s">
        <v>1144</v>
      </c>
      <c r="B114" s="39">
        <v>15</v>
      </c>
      <c r="C114" s="40" t="s">
        <v>2157</v>
      </c>
      <c r="D114" s="37" t="s">
        <v>2158</v>
      </c>
      <c r="E114" s="41" t="s">
        <v>2159</v>
      </c>
      <c r="F114" s="41" t="s">
        <v>2895</v>
      </c>
      <c r="G114" s="41" t="s">
        <v>2497</v>
      </c>
      <c r="H114" s="41" t="s">
        <v>2931</v>
      </c>
      <c r="I114" s="41" t="s">
        <v>2895</v>
      </c>
      <c r="J114" s="41" t="s">
        <v>362</v>
      </c>
      <c r="K114" s="137" t="s">
        <v>363</v>
      </c>
      <c r="L114" s="137" t="s">
        <v>364</v>
      </c>
      <c r="M114" s="137" t="s">
        <v>836</v>
      </c>
      <c r="N114" s="137" t="s">
        <v>142</v>
      </c>
      <c r="O114" s="137" t="s">
        <v>837</v>
      </c>
      <c r="P114" s="140"/>
      <c r="Q114" s="230" t="s">
        <v>838</v>
      </c>
      <c r="R114"/>
    </row>
    <row r="115" spans="1:18" ht="12.75">
      <c r="A115" s="134" t="s">
        <v>1663</v>
      </c>
      <c r="B115" s="42"/>
      <c r="C115" s="43" t="s">
        <v>1749</v>
      </c>
      <c r="D115" s="38" t="s">
        <v>2660</v>
      </c>
      <c r="E115" s="44" t="s">
        <v>2661</v>
      </c>
      <c r="F115" s="44"/>
      <c r="G115" s="44" t="s">
        <v>116</v>
      </c>
      <c r="H115" s="44" t="s">
        <v>117</v>
      </c>
      <c r="I115" s="44"/>
      <c r="J115" s="44" t="s">
        <v>652</v>
      </c>
      <c r="K115" s="136" t="s">
        <v>653</v>
      </c>
      <c r="L115" s="136" t="s">
        <v>2416</v>
      </c>
      <c r="M115" s="136" t="s">
        <v>2422</v>
      </c>
      <c r="N115" s="136" t="s">
        <v>2386</v>
      </c>
      <c r="O115" s="136" t="s">
        <v>2369</v>
      </c>
      <c r="P115" s="139"/>
      <c r="Q115" s="141" t="s">
        <v>1145</v>
      </c>
      <c r="R115"/>
    </row>
    <row r="116" spans="1:18" ht="12.75">
      <c r="A116" s="135" t="s">
        <v>1146</v>
      </c>
      <c r="B116" s="39">
        <v>118</v>
      </c>
      <c r="C116" s="40" t="s">
        <v>2309</v>
      </c>
      <c r="D116" s="37" t="s">
        <v>2670</v>
      </c>
      <c r="E116" s="41" t="s">
        <v>2591</v>
      </c>
      <c r="F116" s="41" t="s">
        <v>2895</v>
      </c>
      <c r="G116" s="41" t="s">
        <v>131</v>
      </c>
      <c r="H116" s="41" t="s">
        <v>2105</v>
      </c>
      <c r="I116" s="41" t="s">
        <v>2895</v>
      </c>
      <c r="J116" s="41" t="s">
        <v>640</v>
      </c>
      <c r="K116" s="137" t="s">
        <v>421</v>
      </c>
      <c r="L116" s="137" t="s">
        <v>496</v>
      </c>
      <c r="M116" s="137" t="s">
        <v>360</v>
      </c>
      <c r="N116" s="137" t="s">
        <v>530</v>
      </c>
      <c r="O116" s="137" t="s">
        <v>1022</v>
      </c>
      <c r="P116" s="140" t="s">
        <v>2142</v>
      </c>
      <c r="Q116" s="230" t="s">
        <v>1023</v>
      </c>
      <c r="R116"/>
    </row>
    <row r="117" spans="1:18" ht="12.75">
      <c r="A117" s="134" t="s">
        <v>1639</v>
      </c>
      <c r="B117" s="42"/>
      <c r="C117" s="43" t="s">
        <v>1920</v>
      </c>
      <c r="D117" s="38" t="s">
        <v>2525</v>
      </c>
      <c r="E117" s="44" t="s">
        <v>2671</v>
      </c>
      <c r="F117" s="44"/>
      <c r="G117" s="44" t="s">
        <v>132</v>
      </c>
      <c r="H117" s="44" t="s">
        <v>133</v>
      </c>
      <c r="I117" s="44"/>
      <c r="J117" s="44" t="s">
        <v>641</v>
      </c>
      <c r="K117" s="136" t="s">
        <v>27</v>
      </c>
      <c r="L117" s="136" t="s">
        <v>2528</v>
      </c>
      <c r="M117" s="136" t="s">
        <v>132</v>
      </c>
      <c r="N117" s="136" t="s">
        <v>460</v>
      </c>
      <c r="O117" s="136" t="s">
        <v>109</v>
      </c>
      <c r="P117" s="139"/>
      <c r="Q117" s="141" t="s">
        <v>1147</v>
      </c>
      <c r="R117"/>
    </row>
    <row r="118" spans="1:18" ht="12.75">
      <c r="A118" s="135" t="s">
        <v>1148</v>
      </c>
      <c r="B118" s="39">
        <v>121</v>
      </c>
      <c r="C118" s="40" t="s">
        <v>2312</v>
      </c>
      <c r="D118" s="37" t="s">
        <v>2775</v>
      </c>
      <c r="E118" s="41" t="s">
        <v>2776</v>
      </c>
      <c r="F118" s="41" t="s">
        <v>2895</v>
      </c>
      <c r="G118" s="41" t="s">
        <v>215</v>
      </c>
      <c r="H118" s="41" t="s">
        <v>216</v>
      </c>
      <c r="I118" s="41" t="s">
        <v>2895</v>
      </c>
      <c r="J118" s="41" t="s">
        <v>649</v>
      </c>
      <c r="K118" s="137" t="s">
        <v>650</v>
      </c>
      <c r="L118" s="137" t="s">
        <v>651</v>
      </c>
      <c r="M118" s="137" t="s">
        <v>420</v>
      </c>
      <c r="N118" s="137" t="s">
        <v>1024</v>
      </c>
      <c r="O118" s="137" t="s">
        <v>422</v>
      </c>
      <c r="P118" s="140"/>
      <c r="Q118" s="230" t="s">
        <v>1025</v>
      </c>
      <c r="R118"/>
    </row>
    <row r="119" spans="1:18" ht="12.75">
      <c r="A119" s="134" t="s">
        <v>1641</v>
      </c>
      <c r="B119" s="42"/>
      <c r="C119" s="43" t="s">
        <v>1880</v>
      </c>
      <c r="D119" s="38" t="s">
        <v>2691</v>
      </c>
      <c r="E119" s="44" t="s">
        <v>2777</v>
      </c>
      <c r="F119" s="44"/>
      <c r="G119" s="44" t="s">
        <v>217</v>
      </c>
      <c r="H119" s="44" t="s">
        <v>218</v>
      </c>
      <c r="I119" s="44"/>
      <c r="J119" s="44" t="s">
        <v>106</v>
      </c>
      <c r="K119" s="136" t="s">
        <v>2458</v>
      </c>
      <c r="L119" s="136" t="s">
        <v>536</v>
      </c>
      <c r="M119" s="136" t="s">
        <v>940</v>
      </c>
      <c r="N119" s="136" t="s">
        <v>480</v>
      </c>
      <c r="O119" s="136" t="s">
        <v>225</v>
      </c>
      <c r="P119" s="139"/>
      <c r="Q119" s="141" t="s">
        <v>1149</v>
      </c>
      <c r="R119"/>
    </row>
    <row r="120" spans="1:18" ht="12.75">
      <c r="A120" s="135" t="s">
        <v>43</v>
      </c>
      <c r="B120" s="39">
        <v>110</v>
      </c>
      <c r="C120" s="40" t="s">
        <v>2301</v>
      </c>
      <c r="D120" s="37" t="s">
        <v>2727</v>
      </c>
      <c r="E120" s="41" t="s">
        <v>2728</v>
      </c>
      <c r="F120" s="41" t="s">
        <v>2895</v>
      </c>
      <c r="G120" s="41" t="s">
        <v>182</v>
      </c>
      <c r="H120" s="41" t="s">
        <v>183</v>
      </c>
      <c r="I120" s="41" t="s">
        <v>2895</v>
      </c>
      <c r="J120" s="41" t="s">
        <v>545</v>
      </c>
      <c r="K120" s="137" t="s">
        <v>546</v>
      </c>
      <c r="L120" s="137" t="s">
        <v>529</v>
      </c>
      <c r="M120" s="137" t="s">
        <v>1026</v>
      </c>
      <c r="N120" s="137" t="s">
        <v>1027</v>
      </c>
      <c r="O120" s="137" t="s">
        <v>1028</v>
      </c>
      <c r="P120" s="140"/>
      <c r="Q120" s="230" t="s">
        <v>1029</v>
      </c>
      <c r="R120"/>
    </row>
    <row r="121" spans="1:18" ht="12.75">
      <c r="A121" s="134" t="s">
        <v>1662</v>
      </c>
      <c r="B121" s="42"/>
      <c r="C121" s="43" t="s">
        <v>1886</v>
      </c>
      <c r="D121" s="38" t="s">
        <v>2729</v>
      </c>
      <c r="E121" s="44" t="s">
        <v>2730</v>
      </c>
      <c r="F121" s="44"/>
      <c r="G121" s="44" t="s">
        <v>184</v>
      </c>
      <c r="H121" s="44" t="s">
        <v>2690</v>
      </c>
      <c r="I121" s="44"/>
      <c r="J121" s="44" t="s">
        <v>637</v>
      </c>
      <c r="K121" s="136" t="s">
        <v>2463</v>
      </c>
      <c r="L121" s="136" t="s">
        <v>2544</v>
      </c>
      <c r="M121" s="136" t="s">
        <v>1150</v>
      </c>
      <c r="N121" s="136" t="s">
        <v>2513</v>
      </c>
      <c r="O121" s="136" t="s">
        <v>1151</v>
      </c>
      <c r="P121" s="139"/>
      <c r="Q121" s="141" t="s">
        <v>972</v>
      </c>
      <c r="R121"/>
    </row>
    <row r="122" spans="1:18" ht="12.75">
      <c r="A122" s="135" t="s">
        <v>987</v>
      </c>
      <c r="B122" s="39">
        <v>70</v>
      </c>
      <c r="C122" s="40" t="s">
        <v>2261</v>
      </c>
      <c r="D122" s="37" t="s">
        <v>2406</v>
      </c>
      <c r="E122" s="41" t="s">
        <v>2407</v>
      </c>
      <c r="F122" s="41" t="s">
        <v>2895</v>
      </c>
      <c r="G122" s="41" t="s">
        <v>34</v>
      </c>
      <c r="H122" s="41" t="s">
        <v>35</v>
      </c>
      <c r="I122" s="41" t="s">
        <v>2895</v>
      </c>
      <c r="J122" s="41" t="s">
        <v>76</v>
      </c>
      <c r="K122" s="137" t="s">
        <v>2947</v>
      </c>
      <c r="L122" s="137" t="s">
        <v>481</v>
      </c>
      <c r="M122" s="137" t="s">
        <v>963</v>
      </c>
      <c r="N122" s="137" t="s">
        <v>564</v>
      </c>
      <c r="O122" s="137" t="s">
        <v>964</v>
      </c>
      <c r="P122" s="140"/>
      <c r="Q122" s="230" t="s">
        <v>965</v>
      </c>
      <c r="R122"/>
    </row>
    <row r="123" spans="1:18" ht="12.75">
      <c r="A123" s="134" t="s">
        <v>1638</v>
      </c>
      <c r="B123" s="42"/>
      <c r="C123" s="43" t="s">
        <v>1428</v>
      </c>
      <c r="D123" s="38" t="s">
        <v>2700</v>
      </c>
      <c r="E123" s="44" t="s">
        <v>2701</v>
      </c>
      <c r="F123" s="44"/>
      <c r="G123" s="44" t="s">
        <v>174</v>
      </c>
      <c r="H123" s="44" t="s">
        <v>175</v>
      </c>
      <c r="I123" s="44"/>
      <c r="J123" s="44" t="s">
        <v>141</v>
      </c>
      <c r="K123" s="136" t="s">
        <v>638</v>
      </c>
      <c r="L123" s="136" t="s">
        <v>639</v>
      </c>
      <c r="M123" s="136" t="s">
        <v>2580</v>
      </c>
      <c r="N123" s="136" t="s">
        <v>1152</v>
      </c>
      <c r="O123" s="136" t="s">
        <v>639</v>
      </c>
      <c r="P123" s="139"/>
      <c r="Q123" s="141" t="s">
        <v>1153</v>
      </c>
      <c r="R123"/>
    </row>
    <row r="124" spans="1:18" ht="12.75">
      <c r="A124" s="135" t="s">
        <v>1154</v>
      </c>
      <c r="B124" s="39">
        <v>75</v>
      </c>
      <c r="C124" s="40" t="s">
        <v>2266</v>
      </c>
      <c r="D124" s="37" t="s">
        <v>2551</v>
      </c>
      <c r="E124" s="41" t="s">
        <v>2552</v>
      </c>
      <c r="F124" s="41" t="s">
        <v>2895</v>
      </c>
      <c r="G124" s="41" t="s">
        <v>2054</v>
      </c>
      <c r="H124" s="41" t="s">
        <v>37</v>
      </c>
      <c r="I124" s="41" t="s">
        <v>2895</v>
      </c>
      <c r="J124" s="41" t="s">
        <v>484</v>
      </c>
      <c r="K124" s="137" t="s">
        <v>485</v>
      </c>
      <c r="L124" s="137" t="s">
        <v>486</v>
      </c>
      <c r="M124" s="137" t="s">
        <v>936</v>
      </c>
      <c r="N124" s="137" t="s">
        <v>2358</v>
      </c>
      <c r="O124" s="137" t="s">
        <v>676</v>
      </c>
      <c r="P124" s="140"/>
      <c r="Q124" s="230" t="s">
        <v>966</v>
      </c>
      <c r="R124"/>
    </row>
    <row r="125" spans="1:18" ht="12.75">
      <c r="A125" s="134" t="s">
        <v>1641</v>
      </c>
      <c r="B125" s="42"/>
      <c r="C125" s="43" t="s">
        <v>1429</v>
      </c>
      <c r="D125" s="38" t="s">
        <v>2758</v>
      </c>
      <c r="E125" s="44" t="s">
        <v>2759</v>
      </c>
      <c r="F125" s="44"/>
      <c r="G125" s="44" t="s">
        <v>180</v>
      </c>
      <c r="H125" s="44" t="s">
        <v>181</v>
      </c>
      <c r="I125" s="44"/>
      <c r="J125" s="44" t="s">
        <v>643</v>
      </c>
      <c r="K125" s="136" t="s">
        <v>2751</v>
      </c>
      <c r="L125" s="136" t="s">
        <v>2713</v>
      </c>
      <c r="M125" s="136" t="s">
        <v>1155</v>
      </c>
      <c r="N125" s="136" t="s">
        <v>573</v>
      </c>
      <c r="O125" s="136" t="s">
        <v>2583</v>
      </c>
      <c r="P125" s="139"/>
      <c r="Q125" s="141" t="s">
        <v>1156</v>
      </c>
      <c r="R125"/>
    </row>
    <row r="126" spans="1:18" ht="12.75">
      <c r="A126" s="135" t="s">
        <v>2522</v>
      </c>
      <c r="B126" s="39">
        <v>11</v>
      </c>
      <c r="C126" s="40" t="s">
        <v>2182</v>
      </c>
      <c r="D126" s="37" t="s">
        <v>2183</v>
      </c>
      <c r="E126" s="41" t="s">
        <v>2184</v>
      </c>
      <c r="F126" s="41" t="s">
        <v>2895</v>
      </c>
      <c r="G126" s="41" t="s">
        <v>2940</v>
      </c>
      <c r="H126" s="41" t="s">
        <v>2941</v>
      </c>
      <c r="I126" s="41" t="s">
        <v>2895</v>
      </c>
      <c r="J126" s="41" t="s">
        <v>360</v>
      </c>
      <c r="K126" s="137" t="s">
        <v>2478</v>
      </c>
      <c r="L126" s="137" t="s">
        <v>361</v>
      </c>
      <c r="M126" s="137" t="s">
        <v>839</v>
      </c>
      <c r="N126" s="137" t="s">
        <v>840</v>
      </c>
      <c r="O126" s="137" t="s">
        <v>651</v>
      </c>
      <c r="P126" s="140" t="s">
        <v>2381</v>
      </c>
      <c r="Q126" s="230" t="s">
        <v>841</v>
      </c>
      <c r="R126"/>
    </row>
    <row r="127" spans="1:18" ht="12.75">
      <c r="A127" s="134" t="s">
        <v>1663</v>
      </c>
      <c r="B127" s="42"/>
      <c r="C127" s="43" t="s">
        <v>1749</v>
      </c>
      <c r="D127" s="38" t="s">
        <v>2745</v>
      </c>
      <c r="E127" s="44" t="s">
        <v>2746</v>
      </c>
      <c r="F127" s="44"/>
      <c r="G127" s="44" t="s">
        <v>194</v>
      </c>
      <c r="H127" s="44" t="s">
        <v>195</v>
      </c>
      <c r="I127" s="44"/>
      <c r="J127" s="44" t="s">
        <v>173</v>
      </c>
      <c r="K127" s="136" t="s">
        <v>2554</v>
      </c>
      <c r="L127" s="136" t="s">
        <v>2550</v>
      </c>
      <c r="M127" s="136" t="s">
        <v>2526</v>
      </c>
      <c r="N127" s="136" t="s">
        <v>2413</v>
      </c>
      <c r="O127" s="136" t="s">
        <v>1012</v>
      </c>
      <c r="P127" s="139"/>
      <c r="Q127" s="141" t="s">
        <v>1157</v>
      </c>
      <c r="R127"/>
    </row>
    <row r="128" spans="1:18" ht="12.75">
      <c r="A128" s="135" t="s">
        <v>1158</v>
      </c>
      <c r="B128" s="39">
        <v>96</v>
      </c>
      <c r="C128" s="40" t="s">
        <v>2287</v>
      </c>
      <c r="D128" s="37" t="s">
        <v>2531</v>
      </c>
      <c r="E128" s="41" t="s">
        <v>2532</v>
      </c>
      <c r="F128" s="41" t="s">
        <v>2895</v>
      </c>
      <c r="G128" s="41" t="s">
        <v>171</v>
      </c>
      <c r="H128" s="41" t="s">
        <v>172</v>
      </c>
      <c r="I128" s="41" t="s">
        <v>2895</v>
      </c>
      <c r="J128" s="41" t="s">
        <v>549</v>
      </c>
      <c r="K128" s="137" t="s">
        <v>2947</v>
      </c>
      <c r="L128" s="137" t="s">
        <v>550</v>
      </c>
      <c r="M128" s="137" t="s">
        <v>967</v>
      </c>
      <c r="N128" s="137" t="s">
        <v>968</v>
      </c>
      <c r="O128" s="137" t="s">
        <v>338</v>
      </c>
      <c r="P128" s="140"/>
      <c r="Q128" s="230" t="s">
        <v>969</v>
      </c>
      <c r="R128"/>
    </row>
    <row r="129" spans="1:18" ht="12.75">
      <c r="A129" s="134" t="s">
        <v>1641</v>
      </c>
      <c r="B129" s="42"/>
      <c r="C129" s="43" t="s">
        <v>1880</v>
      </c>
      <c r="D129" s="38" t="s">
        <v>2731</v>
      </c>
      <c r="E129" s="44" t="s">
        <v>2732</v>
      </c>
      <c r="F129" s="44"/>
      <c r="G129" s="44" t="s">
        <v>173</v>
      </c>
      <c r="H129" s="44" t="s">
        <v>2717</v>
      </c>
      <c r="I129" s="44"/>
      <c r="J129" s="44" t="s">
        <v>630</v>
      </c>
      <c r="K129" s="136" t="s">
        <v>642</v>
      </c>
      <c r="L129" s="136" t="s">
        <v>542</v>
      </c>
      <c r="M129" s="136" t="s">
        <v>165</v>
      </c>
      <c r="N129" s="136" t="s">
        <v>542</v>
      </c>
      <c r="O129" s="136" t="s">
        <v>2686</v>
      </c>
      <c r="P129" s="139"/>
      <c r="Q129" s="141" t="s">
        <v>1159</v>
      </c>
      <c r="R129"/>
    </row>
    <row r="130" spans="1:18" ht="12.75">
      <c r="A130" s="135" t="s">
        <v>1160</v>
      </c>
      <c r="B130" s="39">
        <v>126</v>
      </c>
      <c r="C130" s="40" t="s">
        <v>2317</v>
      </c>
      <c r="D130" s="37" t="s">
        <v>2693</v>
      </c>
      <c r="E130" s="41" t="s">
        <v>2177</v>
      </c>
      <c r="F130" s="41" t="s">
        <v>2895</v>
      </c>
      <c r="G130" s="41" t="s">
        <v>2680</v>
      </c>
      <c r="H130" s="41" t="s">
        <v>142</v>
      </c>
      <c r="I130" s="41" t="s">
        <v>2895</v>
      </c>
      <c r="J130" s="41" t="s">
        <v>134</v>
      </c>
      <c r="K130" s="137" t="s">
        <v>140</v>
      </c>
      <c r="L130" s="137" t="s">
        <v>633</v>
      </c>
      <c r="M130" s="137" t="s">
        <v>2985</v>
      </c>
      <c r="N130" s="137" t="s">
        <v>131</v>
      </c>
      <c r="O130" s="137" t="s">
        <v>547</v>
      </c>
      <c r="P130" s="140"/>
      <c r="Q130" s="230" t="s">
        <v>1161</v>
      </c>
      <c r="R130"/>
    </row>
    <row r="131" spans="1:18" ht="12.75">
      <c r="A131" s="134" t="s">
        <v>1638</v>
      </c>
      <c r="B131" s="42"/>
      <c r="C131" s="43" t="s">
        <v>1971</v>
      </c>
      <c r="D131" s="38" t="s">
        <v>2694</v>
      </c>
      <c r="E131" s="44" t="s">
        <v>2695</v>
      </c>
      <c r="F131" s="44"/>
      <c r="G131" s="44" t="s">
        <v>143</v>
      </c>
      <c r="H131" s="44" t="s">
        <v>144</v>
      </c>
      <c r="I131" s="44"/>
      <c r="J131" s="44" t="s">
        <v>634</v>
      </c>
      <c r="K131" s="136" t="s">
        <v>635</v>
      </c>
      <c r="L131" s="136" t="s">
        <v>636</v>
      </c>
      <c r="M131" s="136" t="s">
        <v>658</v>
      </c>
      <c r="N131" s="136" t="s">
        <v>136</v>
      </c>
      <c r="O131" s="136" t="s">
        <v>1162</v>
      </c>
      <c r="P131" s="139"/>
      <c r="Q131" s="141" t="s">
        <v>1163</v>
      </c>
      <c r="R131"/>
    </row>
    <row r="132" spans="1:18" ht="12.75">
      <c r="A132" s="135" t="s">
        <v>1164</v>
      </c>
      <c r="B132" s="39">
        <v>101</v>
      </c>
      <c r="C132" s="40" t="s">
        <v>2292</v>
      </c>
      <c r="D132" s="37" t="s">
        <v>2510</v>
      </c>
      <c r="E132" s="41" t="s">
        <v>2511</v>
      </c>
      <c r="F132" s="41" t="s">
        <v>2895</v>
      </c>
      <c r="G132" s="41" t="s">
        <v>167</v>
      </c>
      <c r="H132" s="41" t="s">
        <v>2624</v>
      </c>
      <c r="I132" s="41" t="s">
        <v>2895</v>
      </c>
      <c r="J132" s="41" t="s">
        <v>552</v>
      </c>
      <c r="K132" s="137" t="s">
        <v>553</v>
      </c>
      <c r="L132" s="137" t="s">
        <v>554</v>
      </c>
      <c r="M132" s="137" t="s">
        <v>703</v>
      </c>
      <c r="N132" s="137" t="s">
        <v>1031</v>
      </c>
      <c r="O132" s="137" t="s">
        <v>1032</v>
      </c>
      <c r="P132" s="140"/>
      <c r="Q132" s="230" t="s">
        <v>1033</v>
      </c>
      <c r="R132"/>
    </row>
    <row r="133" spans="1:18" ht="12.75">
      <c r="A133" s="134" t="s">
        <v>1661</v>
      </c>
      <c r="B133" s="42"/>
      <c r="C133" s="43" t="s">
        <v>1749</v>
      </c>
      <c r="D133" s="38" t="s">
        <v>2702</v>
      </c>
      <c r="E133" s="44" t="s">
        <v>2703</v>
      </c>
      <c r="F133" s="44"/>
      <c r="G133" s="44" t="s">
        <v>168</v>
      </c>
      <c r="H133" s="44" t="s">
        <v>169</v>
      </c>
      <c r="I133" s="44"/>
      <c r="J133" s="44" t="s">
        <v>646</v>
      </c>
      <c r="K133" s="136" t="s">
        <v>647</v>
      </c>
      <c r="L133" s="136" t="s">
        <v>648</v>
      </c>
      <c r="M133" s="136" t="s">
        <v>1165</v>
      </c>
      <c r="N133" s="136" t="s">
        <v>1166</v>
      </c>
      <c r="O133" s="136" t="s">
        <v>1167</v>
      </c>
      <c r="P133" s="139"/>
      <c r="Q133" s="141" t="s">
        <v>1168</v>
      </c>
      <c r="R133"/>
    </row>
    <row r="134" spans="1:18" ht="12.75">
      <c r="A134" s="135" t="s">
        <v>145</v>
      </c>
      <c r="B134" s="39">
        <v>124</v>
      </c>
      <c r="C134" s="40" t="s">
        <v>2315</v>
      </c>
      <c r="D134" s="37" t="s">
        <v>2682</v>
      </c>
      <c r="E134" s="41" t="s">
        <v>2683</v>
      </c>
      <c r="F134" s="41" t="s">
        <v>2895</v>
      </c>
      <c r="G134" s="41" t="s">
        <v>2524</v>
      </c>
      <c r="H134" s="41" t="s">
        <v>157</v>
      </c>
      <c r="I134" s="41" t="s">
        <v>2895</v>
      </c>
      <c r="J134" s="41" t="s">
        <v>666</v>
      </c>
      <c r="K134" s="137" t="s">
        <v>2780</v>
      </c>
      <c r="L134" s="137" t="s">
        <v>667</v>
      </c>
      <c r="M134" s="137" t="s">
        <v>1034</v>
      </c>
      <c r="N134" s="137" t="s">
        <v>1035</v>
      </c>
      <c r="O134" s="137" t="s">
        <v>356</v>
      </c>
      <c r="P134" s="140"/>
      <c r="Q134" s="230" t="s">
        <v>1033</v>
      </c>
      <c r="R134"/>
    </row>
    <row r="135" spans="1:18" ht="12.75">
      <c r="A135" s="134" t="s">
        <v>1638</v>
      </c>
      <c r="B135" s="42"/>
      <c r="C135" s="43" t="s">
        <v>1880</v>
      </c>
      <c r="D135" s="38" t="s">
        <v>2558</v>
      </c>
      <c r="E135" s="44" t="s">
        <v>2684</v>
      </c>
      <c r="F135" s="44"/>
      <c r="G135" s="44" t="s">
        <v>158</v>
      </c>
      <c r="H135" s="44" t="s">
        <v>159</v>
      </c>
      <c r="I135" s="44"/>
      <c r="J135" s="44" t="s">
        <v>246</v>
      </c>
      <c r="K135" s="136" t="s">
        <v>504</v>
      </c>
      <c r="L135" s="136" t="s">
        <v>2479</v>
      </c>
      <c r="M135" s="136" t="s">
        <v>1169</v>
      </c>
      <c r="N135" s="136" t="s">
        <v>2235</v>
      </c>
      <c r="O135" s="136" t="s">
        <v>2188</v>
      </c>
      <c r="P135" s="139"/>
      <c r="Q135" s="141" t="s">
        <v>1168</v>
      </c>
      <c r="R135"/>
    </row>
    <row r="136" spans="1:18" ht="12.75">
      <c r="A136" s="135" t="s">
        <v>1170</v>
      </c>
      <c r="B136" s="39">
        <v>91</v>
      </c>
      <c r="C136" s="40" t="s">
        <v>2282</v>
      </c>
      <c r="D136" s="37" t="s">
        <v>2520</v>
      </c>
      <c r="E136" s="41" t="s">
        <v>2521</v>
      </c>
      <c r="F136" s="41" t="s">
        <v>2895</v>
      </c>
      <c r="G136" s="41" t="s">
        <v>160</v>
      </c>
      <c r="H136" s="41" t="s">
        <v>161</v>
      </c>
      <c r="I136" s="41" t="s">
        <v>2895</v>
      </c>
      <c r="J136" s="41" t="s">
        <v>555</v>
      </c>
      <c r="K136" s="137" t="s">
        <v>556</v>
      </c>
      <c r="L136" s="137" t="s">
        <v>557</v>
      </c>
      <c r="M136" s="137" t="s">
        <v>3</v>
      </c>
      <c r="N136" s="137" t="s">
        <v>970</v>
      </c>
      <c r="O136" s="137" t="s">
        <v>453</v>
      </c>
      <c r="P136" s="140"/>
      <c r="Q136" s="230" t="s">
        <v>971</v>
      </c>
      <c r="R136"/>
    </row>
    <row r="137" spans="1:18" ht="12.75">
      <c r="A137" s="134" t="s">
        <v>1661</v>
      </c>
      <c r="B137" s="42"/>
      <c r="C137" s="43" t="s">
        <v>1828</v>
      </c>
      <c r="D137" s="38" t="s">
        <v>291</v>
      </c>
      <c r="E137" s="44" t="s">
        <v>2716</v>
      </c>
      <c r="F137" s="44"/>
      <c r="G137" s="44" t="s">
        <v>162</v>
      </c>
      <c r="H137" s="44" t="s">
        <v>2723</v>
      </c>
      <c r="I137" s="44"/>
      <c r="J137" s="44" t="s">
        <v>558</v>
      </c>
      <c r="K137" s="136" t="s">
        <v>656</v>
      </c>
      <c r="L137" s="136" t="s">
        <v>657</v>
      </c>
      <c r="M137" s="136" t="s">
        <v>1171</v>
      </c>
      <c r="N137" s="136" t="s">
        <v>2723</v>
      </c>
      <c r="O137" s="136" t="s">
        <v>1172</v>
      </c>
      <c r="P137" s="139"/>
      <c r="Q137" s="141" t="s">
        <v>1173</v>
      </c>
      <c r="R137"/>
    </row>
    <row r="138" spans="1:18" ht="12.75">
      <c r="A138" s="135" t="s">
        <v>2530</v>
      </c>
      <c r="B138" s="39">
        <v>20</v>
      </c>
      <c r="C138" s="40" t="s">
        <v>2201</v>
      </c>
      <c r="D138" s="37" t="s">
        <v>2202</v>
      </c>
      <c r="E138" s="41" t="s">
        <v>2203</v>
      </c>
      <c r="F138" s="41" t="s">
        <v>2895</v>
      </c>
      <c r="G138" s="41" t="s">
        <v>2733</v>
      </c>
      <c r="H138" s="41" t="s">
        <v>2119</v>
      </c>
      <c r="I138" s="41" t="s">
        <v>2895</v>
      </c>
      <c r="J138" s="41" t="s">
        <v>371</v>
      </c>
      <c r="K138" s="137" t="s">
        <v>372</v>
      </c>
      <c r="L138" s="137" t="s">
        <v>373</v>
      </c>
      <c r="M138" s="137" t="s">
        <v>842</v>
      </c>
      <c r="N138" s="137" t="s">
        <v>843</v>
      </c>
      <c r="O138" s="137" t="s">
        <v>844</v>
      </c>
      <c r="P138" s="140" t="s">
        <v>2142</v>
      </c>
      <c r="Q138" s="230" t="s">
        <v>845</v>
      </c>
      <c r="R138"/>
    </row>
    <row r="139" spans="1:18" ht="12.75">
      <c r="A139" s="134" t="s">
        <v>1663</v>
      </c>
      <c r="B139" s="42"/>
      <c r="C139" s="43" t="s">
        <v>1828</v>
      </c>
      <c r="D139" s="38" t="s">
        <v>2764</v>
      </c>
      <c r="E139" s="44" t="s">
        <v>2765</v>
      </c>
      <c r="F139" s="44"/>
      <c r="G139" s="44" t="s">
        <v>214</v>
      </c>
      <c r="H139" s="44" t="s">
        <v>2568</v>
      </c>
      <c r="I139" s="44"/>
      <c r="J139" s="44" t="s">
        <v>2589</v>
      </c>
      <c r="K139" s="136" t="s">
        <v>2557</v>
      </c>
      <c r="L139" s="136" t="s">
        <v>2501</v>
      </c>
      <c r="M139" s="136" t="s">
        <v>2501</v>
      </c>
      <c r="N139" s="136" t="s">
        <v>489</v>
      </c>
      <c r="O139" s="136" t="s">
        <v>130</v>
      </c>
      <c r="P139" s="139"/>
      <c r="Q139" s="141" t="s">
        <v>1174</v>
      </c>
      <c r="R139"/>
    </row>
    <row r="140" spans="1:18" ht="12.75">
      <c r="A140" s="135" t="s">
        <v>2692</v>
      </c>
      <c r="B140" s="39">
        <v>123</v>
      </c>
      <c r="C140" s="40" t="s">
        <v>2314</v>
      </c>
      <c r="D140" s="37" t="s">
        <v>2752</v>
      </c>
      <c r="E140" s="41" t="s">
        <v>2753</v>
      </c>
      <c r="F140" s="41" t="s">
        <v>2895</v>
      </c>
      <c r="G140" s="41" t="s">
        <v>2753</v>
      </c>
      <c r="H140" s="41" t="s">
        <v>75</v>
      </c>
      <c r="I140" s="41" t="s">
        <v>2895</v>
      </c>
      <c r="J140" s="41" t="s">
        <v>659</v>
      </c>
      <c r="K140" s="137" t="s">
        <v>660</v>
      </c>
      <c r="L140" s="137" t="s">
        <v>661</v>
      </c>
      <c r="M140" s="137" t="s">
        <v>3</v>
      </c>
      <c r="N140" s="137" t="s">
        <v>430</v>
      </c>
      <c r="O140" s="137" t="s">
        <v>359</v>
      </c>
      <c r="P140" s="140"/>
      <c r="Q140" s="230" t="s">
        <v>1036</v>
      </c>
      <c r="R140"/>
    </row>
    <row r="141" spans="1:18" ht="12.75">
      <c r="A141" s="134" t="s">
        <v>1638</v>
      </c>
      <c r="B141" s="42"/>
      <c r="C141" s="43" t="s">
        <v>1880</v>
      </c>
      <c r="D141" s="38" t="s">
        <v>2754</v>
      </c>
      <c r="E141" s="44" t="s">
        <v>2755</v>
      </c>
      <c r="F141" s="44"/>
      <c r="G141" s="44" t="s">
        <v>200</v>
      </c>
      <c r="H141" s="44" t="s">
        <v>201</v>
      </c>
      <c r="I141" s="44"/>
      <c r="J141" s="44" t="s">
        <v>2546</v>
      </c>
      <c r="K141" s="136" t="s">
        <v>200</v>
      </c>
      <c r="L141" s="136" t="s">
        <v>662</v>
      </c>
      <c r="M141" s="136" t="s">
        <v>2588</v>
      </c>
      <c r="N141" s="136" t="s">
        <v>165</v>
      </c>
      <c r="O141" s="136" t="s">
        <v>2556</v>
      </c>
      <c r="P141" s="139"/>
      <c r="Q141" s="141" t="s">
        <v>1175</v>
      </c>
      <c r="R141"/>
    </row>
    <row r="142" spans="1:18" ht="12.75">
      <c r="A142" s="135" t="s">
        <v>1176</v>
      </c>
      <c r="B142" s="39">
        <v>85</v>
      </c>
      <c r="C142" s="40" t="s">
        <v>2276</v>
      </c>
      <c r="D142" s="37" t="s">
        <v>2533</v>
      </c>
      <c r="E142" s="41" t="s">
        <v>2534</v>
      </c>
      <c r="F142" s="41" t="s">
        <v>2895</v>
      </c>
      <c r="G142" s="41" t="s">
        <v>176</v>
      </c>
      <c r="H142" s="41" t="s">
        <v>177</v>
      </c>
      <c r="I142" s="41" t="s">
        <v>2895</v>
      </c>
      <c r="J142" s="41" t="s">
        <v>560</v>
      </c>
      <c r="K142" s="137" t="s">
        <v>561</v>
      </c>
      <c r="L142" s="137" t="s">
        <v>474</v>
      </c>
      <c r="M142" s="137" t="s">
        <v>435</v>
      </c>
      <c r="N142" s="137" t="s">
        <v>20</v>
      </c>
      <c r="O142" s="137" t="s">
        <v>973</v>
      </c>
      <c r="P142" s="140"/>
      <c r="Q142" s="230" t="s">
        <v>974</v>
      </c>
      <c r="R142"/>
    </row>
    <row r="143" spans="1:18" ht="12.75">
      <c r="A143" s="134" t="s">
        <v>1638</v>
      </c>
      <c r="B143" s="42"/>
      <c r="C143" s="43" t="s">
        <v>1429</v>
      </c>
      <c r="D143" s="38" t="s">
        <v>2735</v>
      </c>
      <c r="E143" s="44" t="s">
        <v>2566</v>
      </c>
      <c r="F143" s="44"/>
      <c r="G143" s="44" t="s">
        <v>178</v>
      </c>
      <c r="H143" s="44" t="s">
        <v>179</v>
      </c>
      <c r="I143" s="44"/>
      <c r="J143" s="44" t="s">
        <v>663</v>
      </c>
      <c r="K143" s="136" t="s">
        <v>652</v>
      </c>
      <c r="L143" s="136" t="s">
        <v>664</v>
      </c>
      <c r="M143" s="136" t="s">
        <v>1152</v>
      </c>
      <c r="N143" s="136" t="s">
        <v>1177</v>
      </c>
      <c r="O143" s="136" t="s">
        <v>2590</v>
      </c>
      <c r="P143" s="139"/>
      <c r="Q143" s="141" t="s">
        <v>1178</v>
      </c>
      <c r="R143"/>
    </row>
    <row r="144" spans="1:18" ht="12.75">
      <c r="A144" s="135" t="s">
        <v>1179</v>
      </c>
      <c r="B144" s="39">
        <v>119</v>
      </c>
      <c r="C144" s="40" t="s">
        <v>2310</v>
      </c>
      <c r="D144" s="37" t="s">
        <v>2674</v>
      </c>
      <c r="E144" s="41" t="s">
        <v>2675</v>
      </c>
      <c r="F144" s="41" t="s">
        <v>2895</v>
      </c>
      <c r="G144" s="41" t="s">
        <v>222</v>
      </c>
      <c r="H144" s="41" t="s">
        <v>2968</v>
      </c>
      <c r="I144" s="41" t="s">
        <v>2895</v>
      </c>
      <c r="J144" s="41" t="s">
        <v>675</v>
      </c>
      <c r="K144" s="137" t="s">
        <v>2140</v>
      </c>
      <c r="L144" s="137" t="s">
        <v>676</v>
      </c>
      <c r="M144" s="137" t="s">
        <v>2055</v>
      </c>
      <c r="N144" s="137" t="s">
        <v>1038</v>
      </c>
      <c r="O144" s="137" t="s">
        <v>1039</v>
      </c>
      <c r="P144" s="140"/>
      <c r="Q144" s="230" t="s">
        <v>1040</v>
      </c>
      <c r="R144"/>
    </row>
    <row r="145" spans="1:18" ht="12.75">
      <c r="A145" s="134" t="s">
        <v>1639</v>
      </c>
      <c r="B145" s="42"/>
      <c r="C145" s="43" t="s">
        <v>1884</v>
      </c>
      <c r="D145" s="38" t="s">
        <v>2676</v>
      </c>
      <c r="E145" s="44" t="s">
        <v>2585</v>
      </c>
      <c r="F145" s="44"/>
      <c r="G145" s="44" t="s">
        <v>223</v>
      </c>
      <c r="H145" s="44" t="s">
        <v>2663</v>
      </c>
      <c r="I145" s="44"/>
      <c r="J145" s="44" t="s">
        <v>677</v>
      </c>
      <c r="K145" s="136" t="s">
        <v>678</v>
      </c>
      <c r="L145" s="136" t="s">
        <v>551</v>
      </c>
      <c r="M145" s="136" t="s">
        <v>1030</v>
      </c>
      <c r="N145" s="136" t="s">
        <v>710</v>
      </c>
      <c r="O145" s="136" t="s">
        <v>180</v>
      </c>
      <c r="P145" s="139"/>
      <c r="Q145" s="141" t="s">
        <v>1180</v>
      </c>
      <c r="R145"/>
    </row>
    <row r="146" spans="1:18" ht="12.75">
      <c r="A146" s="135" t="s">
        <v>1181</v>
      </c>
      <c r="B146" s="39">
        <v>79</v>
      </c>
      <c r="C146" s="40" t="s">
        <v>2270</v>
      </c>
      <c r="D146" s="37" t="s">
        <v>2503</v>
      </c>
      <c r="E146" s="41" t="s">
        <v>2504</v>
      </c>
      <c r="F146" s="41" t="s">
        <v>2895</v>
      </c>
      <c r="G146" s="41" t="s">
        <v>30</v>
      </c>
      <c r="H146" s="41" t="s">
        <v>44</v>
      </c>
      <c r="I146" s="41" t="s">
        <v>2895</v>
      </c>
      <c r="J146" s="41" t="s">
        <v>498</v>
      </c>
      <c r="K146" s="137" t="s">
        <v>499</v>
      </c>
      <c r="L146" s="137" t="s">
        <v>500</v>
      </c>
      <c r="M146" s="137" t="s">
        <v>330</v>
      </c>
      <c r="N146" s="137" t="s">
        <v>2504</v>
      </c>
      <c r="O146" s="137" t="s">
        <v>975</v>
      </c>
      <c r="P146" s="140"/>
      <c r="Q146" s="230" t="s">
        <v>976</v>
      </c>
      <c r="R146"/>
    </row>
    <row r="147" spans="1:18" ht="12.75">
      <c r="A147" s="134" t="s">
        <v>1662</v>
      </c>
      <c r="B147" s="42"/>
      <c r="C147" s="43" t="s">
        <v>1877</v>
      </c>
      <c r="D147" s="38" t="s">
        <v>2690</v>
      </c>
      <c r="E147" s="44" t="s">
        <v>2691</v>
      </c>
      <c r="F147" s="44"/>
      <c r="G147" s="44" t="s">
        <v>230</v>
      </c>
      <c r="H147" s="44" t="s">
        <v>231</v>
      </c>
      <c r="I147" s="44"/>
      <c r="J147" s="44" t="s">
        <v>2454</v>
      </c>
      <c r="K147" s="136" t="s">
        <v>691</v>
      </c>
      <c r="L147" s="136" t="s">
        <v>17</v>
      </c>
      <c r="M147" s="136" t="s">
        <v>2459</v>
      </c>
      <c r="N147" s="136" t="s">
        <v>1182</v>
      </c>
      <c r="O147" s="136" t="s">
        <v>2151</v>
      </c>
      <c r="P147" s="139"/>
      <c r="Q147" s="141" t="s">
        <v>1183</v>
      </c>
      <c r="R147"/>
    </row>
    <row r="148" spans="1:18" ht="12.75">
      <c r="A148" s="135" t="s">
        <v>163</v>
      </c>
      <c r="B148" s="39">
        <v>76</v>
      </c>
      <c r="C148" s="40" t="s">
        <v>2267</v>
      </c>
      <c r="D148" s="37" t="s">
        <v>2489</v>
      </c>
      <c r="E148" s="41" t="s">
        <v>2490</v>
      </c>
      <c r="F148" s="41" t="s">
        <v>2895</v>
      </c>
      <c r="G148" s="41" t="s">
        <v>40</v>
      </c>
      <c r="H148" s="41" t="s">
        <v>41</v>
      </c>
      <c r="I148" s="41" t="s">
        <v>2895</v>
      </c>
      <c r="J148" s="41" t="s">
        <v>490</v>
      </c>
      <c r="K148" s="137" t="s">
        <v>2054</v>
      </c>
      <c r="L148" s="137" t="s">
        <v>491</v>
      </c>
      <c r="M148" s="137" t="s">
        <v>977</v>
      </c>
      <c r="N148" s="137" t="s">
        <v>978</v>
      </c>
      <c r="O148" s="137" t="s">
        <v>526</v>
      </c>
      <c r="P148" s="140"/>
      <c r="Q148" s="230" t="s">
        <v>979</v>
      </c>
      <c r="R148"/>
    </row>
    <row r="149" spans="1:18" ht="12.75">
      <c r="A149" s="134" t="s">
        <v>1641</v>
      </c>
      <c r="B149" s="42"/>
      <c r="C149" s="43" t="s">
        <v>1958</v>
      </c>
      <c r="D149" s="38" t="s">
        <v>2672</v>
      </c>
      <c r="E149" s="44" t="s">
        <v>2525</v>
      </c>
      <c r="F149" s="44"/>
      <c r="G149" s="44" t="s">
        <v>224</v>
      </c>
      <c r="H149" s="44" t="s">
        <v>225</v>
      </c>
      <c r="I149" s="44"/>
      <c r="J149" s="44" t="s">
        <v>682</v>
      </c>
      <c r="K149" s="136" t="s">
        <v>683</v>
      </c>
      <c r="L149" s="136" t="s">
        <v>684</v>
      </c>
      <c r="M149" s="136" t="s">
        <v>1046</v>
      </c>
      <c r="N149" s="136" t="s">
        <v>1184</v>
      </c>
      <c r="O149" s="136" t="s">
        <v>682</v>
      </c>
      <c r="P149" s="139"/>
      <c r="Q149" s="141" t="s">
        <v>1185</v>
      </c>
      <c r="R149"/>
    </row>
    <row r="150" spans="1:18" ht="12.75">
      <c r="A150" s="135" t="s">
        <v>1186</v>
      </c>
      <c r="B150" s="39">
        <v>36</v>
      </c>
      <c r="C150" s="40" t="s">
        <v>2093</v>
      </c>
      <c r="D150" s="37" t="s">
        <v>2094</v>
      </c>
      <c r="E150" s="41" t="s">
        <v>2095</v>
      </c>
      <c r="F150" s="41" t="s">
        <v>2895</v>
      </c>
      <c r="G150" s="41" t="s">
        <v>2950</v>
      </c>
      <c r="H150" s="41" t="s">
        <v>2951</v>
      </c>
      <c r="I150" s="41" t="s">
        <v>2895</v>
      </c>
      <c r="J150" s="41" t="s">
        <v>2899</v>
      </c>
      <c r="K150" s="137" t="s">
        <v>435</v>
      </c>
      <c r="L150" s="137" t="s">
        <v>436</v>
      </c>
      <c r="M150" s="137" t="s">
        <v>846</v>
      </c>
      <c r="N150" s="137" t="s">
        <v>549</v>
      </c>
      <c r="O150" s="137" t="s">
        <v>847</v>
      </c>
      <c r="P150" s="140" t="s">
        <v>2192</v>
      </c>
      <c r="Q150" s="230" t="s">
        <v>848</v>
      </c>
      <c r="R150"/>
    </row>
    <row r="151" spans="1:18" ht="12.75">
      <c r="A151" s="134" t="s">
        <v>1659</v>
      </c>
      <c r="B151" s="42"/>
      <c r="C151" s="43" t="s">
        <v>1938</v>
      </c>
      <c r="D151" s="38" t="s">
        <v>2609</v>
      </c>
      <c r="E151" s="44" t="s">
        <v>2610</v>
      </c>
      <c r="F151" s="44"/>
      <c r="G151" s="44" t="s">
        <v>237</v>
      </c>
      <c r="H151" s="44" t="s">
        <v>238</v>
      </c>
      <c r="I151" s="44"/>
      <c r="J151" s="44" t="s">
        <v>694</v>
      </c>
      <c r="K151" s="136" t="s">
        <v>2084</v>
      </c>
      <c r="L151" s="136" t="s">
        <v>2068</v>
      </c>
      <c r="M151" s="136" t="s">
        <v>2073</v>
      </c>
      <c r="N151" s="136" t="s">
        <v>1187</v>
      </c>
      <c r="O151" s="136" t="s">
        <v>2056</v>
      </c>
      <c r="P151" s="139"/>
      <c r="Q151" s="141" t="s">
        <v>1188</v>
      </c>
      <c r="R151"/>
    </row>
    <row r="152" spans="1:18" ht="12.75">
      <c r="A152" s="135" t="s">
        <v>1189</v>
      </c>
      <c r="B152" s="39">
        <v>72</v>
      </c>
      <c r="C152" s="40" t="s">
        <v>2263</v>
      </c>
      <c r="D152" s="37" t="s">
        <v>2402</v>
      </c>
      <c r="E152" s="41" t="s">
        <v>2054</v>
      </c>
      <c r="F152" s="41" t="s">
        <v>2895</v>
      </c>
      <c r="G152" s="41" t="s">
        <v>25</v>
      </c>
      <c r="H152" s="41" t="s">
        <v>26</v>
      </c>
      <c r="I152" s="41" t="s">
        <v>2895</v>
      </c>
      <c r="J152" s="41" t="s">
        <v>494</v>
      </c>
      <c r="K152" s="137" t="s">
        <v>495</v>
      </c>
      <c r="L152" s="137" t="s">
        <v>496</v>
      </c>
      <c r="M152" s="137" t="s">
        <v>980</v>
      </c>
      <c r="N152" s="137" t="s">
        <v>981</v>
      </c>
      <c r="O152" s="137" t="s">
        <v>982</v>
      </c>
      <c r="P152" s="140"/>
      <c r="Q152" s="230" t="s">
        <v>983</v>
      </c>
      <c r="R152"/>
    </row>
    <row r="153" spans="1:18" ht="12.75">
      <c r="A153" s="134" t="s">
        <v>1638</v>
      </c>
      <c r="B153" s="42"/>
      <c r="C153" s="43" t="s">
        <v>1971</v>
      </c>
      <c r="D153" s="38" t="s">
        <v>2698</v>
      </c>
      <c r="E153" s="44" t="s">
        <v>2699</v>
      </c>
      <c r="F153" s="44"/>
      <c r="G153" s="44" t="s">
        <v>2587</v>
      </c>
      <c r="H153" s="44" t="s">
        <v>100</v>
      </c>
      <c r="I153" s="44"/>
      <c r="J153" s="44" t="s">
        <v>685</v>
      </c>
      <c r="K153" s="136" t="s">
        <v>2573</v>
      </c>
      <c r="L153" s="136" t="s">
        <v>2588</v>
      </c>
      <c r="M153" s="136" t="s">
        <v>1012</v>
      </c>
      <c r="N153" s="136" t="s">
        <v>1190</v>
      </c>
      <c r="O153" s="136" t="s">
        <v>2509</v>
      </c>
      <c r="P153" s="139"/>
      <c r="Q153" s="141" t="s">
        <v>1191</v>
      </c>
      <c r="R153"/>
    </row>
    <row r="154" spans="1:18" ht="12.75">
      <c r="A154" s="135" t="s">
        <v>2547</v>
      </c>
      <c r="B154" s="39">
        <v>132</v>
      </c>
      <c r="C154" s="40" t="s">
        <v>2239</v>
      </c>
      <c r="D154" s="37" t="s">
        <v>2737</v>
      </c>
      <c r="E154" s="41" t="s">
        <v>2738</v>
      </c>
      <c r="F154" s="41" t="s">
        <v>2895</v>
      </c>
      <c r="G154" s="41" t="s">
        <v>2939</v>
      </c>
      <c r="H154" s="41" t="s">
        <v>2367</v>
      </c>
      <c r="I154" s="41" t="s">
        <v>2895</v>
      </c>
      <c r="J154" s="41" t="s">
        <v>668</v>
      </c>
      <c r="K154" s="137" t="s">
        <v>189</v>
      </c>
      <c r="L154" s="137" t="s">
        <v>669</v>
      </c>
      <c r="M154" s="137" t="s">
        <v>1192</v>
      </c>
      <c r="N154" s="137" t="s">
        <v>1193</v>
      </c>
      <c r="O154" s="137" t="s">
        <v>2948</v>
      </c>
      <c r="P154" s="140"/>
      <c r="Q154" s="230" t="s">
        <v>1194</v>
      </c>
      <c r="R154"/>
    </row>
    <row r="155" spans="1:18" ht="12.75">
      <c r="A155" s="134" t="s">
        <v>1639</v>
      </c>
      <c r="B155" s="42"/>
      <c r="C155" s="43" t="s">
        <v>2018</v>
      </c>
      <c r="D155" s="38" t="s">
        <v>2739</v>
      </c>
      <c r="E155" s="44" t="s">
        <v>2740</v>
      </c>
      <c r="F155" s="44"/>
      <c r="G155" s="44" t="s">
        <v>197</v>
      </c>
      <c r="H155" s="44" t="s">
        <v>198</v>
      </c>
      <c r="I155" s="44"/>
      <c r="J155" s="44" t="s">
        <v>670</v>
      </c>
      <c r="K155" s="136" t="s">
        <v>671</v>
      </c>
      <c r="L155" s="136" t="s">
        <v>672</v>
      </c>
      <c r="M155" s="136" t="s">
        <v>198</v>
      </c>
      <c r="N155" s="136" t="s">
        <v>1195</v>
      </c>
      <c r="O155" s="136" t="s">
        <v>2739</v>
      </c>
      <c r="P155" s="139"/>
      <c r="Q155" s="141" t="s">
        <v>1196</v>
      </c>
      <c r="R155"/>
    </row>
    <row r="156" spans="1:18" ht="12.75">
      <c r="A156" s="135" t="s">
        <v>1197</v>
      </c>
      <c r="B156" s="39">
        <v>99</v>
      </c>
      <c r="C156" s="40" t="s">
        <v>2290</v>
      </c>
      <c r="D156" s="37" t="s">
        <v>2542</v>
      </c>
      <c r="E156" s="41" t="s">
        <v>2543</v>
      </c>
      <c r="F156" s="41" t="s">
        <v>2895</v>
      </c>
      <c r="G156" s="41" t="s">
        <v>2603</v>
      </c>
      <c r="H156" s="41" t="s">
        <v>204</v>
      </c>
      <c r="I156" s="41" t="s">
        <v>2895</v>
      </c>
      <c r="J156" s="41" t="s">
        <v>2939</v>
      </c>
      <c r="K156" s="137" t="s">
        <v>564</v>
      </c>
      <c r="L156" s="137" t="s">
        <v>2914</v>
      </c>
      <c r="M156" s="137" t="s">
        <v>984</v>
      </c>
      <c r="N156" s="137" t="s">
        <v>985</v>
      </c>
      <c r="O156" s="137" t="s">
        <v>795</v>
      </c>
      <c r="P156" s="140"/>
      <c r="Q156" s="230" t="s">
        <v>986</v>
      </c>
      <c r="R156"/>
    </row>
    <row r="157" spans="1:18" ht="12.75">
      <c r="A157" s="134" t="s">
        <v>1662</v>
      </c>
      <c r="B157" s="42"/>
      <c r="C157" s="43" t="s">
        <v>1957</v>
      </c>
      <c r="D157" s="38" t="s">
        <v>2742</v>
      </c>
      <c r="E157" s="44" t="s">
        <v>295</v>
      </c>
      <c r="F157" s="44"/>
      <c r="G157" s="44" t="s">
        <v>205</v>
      </c>
      <c r="H157" s="44" t="s">
        <v>206</v>
      </c>
      <c r="I157" s="44"/>
      <c r="J157" s="44" t="s">
        <v>679</v>
      </c>
      <c r="K157" s="136" t="s">
        <v>680</v>
      </c>
      <c r="L157" s="136" t="s">
        <v>681</v>
      </c>
      <c r="M157" s="136" t="s">
        <v>1198</v>
      </c>
      <c r="N157" s="136" t="s">
        <v>1199</v>
      </c>
      <c r="O157" s="136" t="s">
        <v>1041</v>
      </c>
      <c r="P157" s="139"/>
      <c r="Q157" s="141" t="s">
        <v>1200</v>
      </c>
      <c r="R157"/>
    </row>
    <row r="158" spans="1:18" ht="12.75">
      <c r="A158" s="135" t="s">
        <v>1201</v>
      </c>
      <c r="B158" s="39">
        <v>9</v>
      </c>
      <c r="C158" s="40" t="s">
        <v>2198</v>
      </c>
      <c r="D158" s="37" t="s">
        <v>2199</v>
      </c>
      <c r="E158" s="41" t="s">
        <v>2200</v>
      </c>
      <c r="F158" s="41" t="s">
        <v>2895</v>
      </c>
      <c r="G158" s="41" t="s">
        <v>2775</v>
      </c>
      <c r="H158" s="41" t="s">
        <v>2552</v>
      </c>
      <c r="I158" s="41" t="s">
        <v>2895</v>
      </c>
      <c r="J158" s="41" t="s">
        <v>374</v>
      </c>
      <c r="K158" s="137" t="s">
        <v>375</v>
      </c>
      <c r="L158" s="137" t="s">
        <v>376</v>
      </c>
      <c r="M158" s="137" t="s">
        <v>568</v>
      </c>
      <c r="N158" s="137" t="s">
        <v>849</v>
      </c>
      <c r="O158" s="137" t="s">
        <v>560</v>
      </c>
      <c r="P158" s="140"/>
      <c r="Q158" s="230" t="s">
        <v>850</v>
      </c>
      <c r="R158"/>
    </row>
    <row r="159" spans="1:18" ht="12.75">
      <c r="A159" s="134" t="s">
        <v>1663</v>
      </c>
      <c r="B159" s="42"/>
      <c r="C159" s="43" t="s">
        <v>1749</v>
      </c>
      <c r="D159" s="38" t="s">
        <v>2760</v>
      </c>
      <c r="E159" s="44" t="s">
        <v>2761</v>
      </c>
      <c r="F159" s="44"/>
      <c r="G159" s="44" t="s">
        <v>212</v>
      </c>
      <c r="H159" s="44" t="s">
        <v>213</v>
      </c>
      <c r="I159" s="44"/>
      <c r="J159" s="44" t="s">
        <v>673</v>
      </c>
      <c r="K159" s="136" t="s">
        <v>674</v>
      </c>
      <c r="L159" s="136" t="s">
        <v>192</v>
      </c>
      <c r="M159" s="136" t="s">
        <v>200</v>
      </c>
      <c r="N159" s="136" t="s">
        <v>2563</v>
      </c>
      <c r="O159" s="136" t="s">
        <v>1060</v>
      </c>
      <c r="P159" s="139"/>
      <c r="Q159" s="141" t="s">
        <v>1202</v>
      </c>
      <c r="R159"/>
    </row>
    <row r="160" spans="1:18" ht="12.75">
      <c r="A160" s="135" t="s">
        <v>1203</v>
      </c>
      <c r="B160" s="39">
        <v>112</v>
      </c>
      <c r="C160" s="40" t="s">
        <v>2303</v>
      </c>
      <c r="D160" s="37" t="s">
        <v>2503</v>
      </c>
      <c r="E160" s="41" t="s">
        <v>2733</v>
      </c>
      <c r="F160" s="41" t="s">
        <v>2895</v>
      </c>
      <c r="G160" s="41" t="s">
        <v>207</v>
      </c>
      <c r="H160" s="41" t="s">
        <v>208</v>
      </c>
      <c r="I160" s="41" t="s">
        <v>2895</v>
      </c>
      <c r="J160" s="41" t="s">
        <v>686</v>
      </c>
      <c r="K160" s="137" t="s">
        <v>687</v>
      </c>
      <c r="L160" s="137" t="s">
        <v>443</v>
      </c>
      <c r="M160" s="137" t="s">
        <v>1042</v>
      </c>
      <c r="N160" s="137" t="s">
        <v>1043</v>
      </c>
      <c r="O160" s="137" t="s">
        <v>108</v>
      </c>
      <c r="P160" s="140"/>
      <c r="Q160" s="230" t="s">
        <v>1044</v>
      </c>
      <c r="R160"/>
    </row>
    <row r="161" spans="1:18" ht="12.75">
      <c r="A161" s="134" t="s">
        <v>1662</v>
      </c>
      <c r="B161" s="42"/>
      <c r="C161" s="43" t="s">
        <v>1877</v>
      </c>
      <c r="D161" s="38" t="s">
        <v>2690</v>
      </c>
      <c r="E161" s="44" t="s">
        <v>2734</v>
      </c>
      <c r="F161" s="44"/>
      <c r="G161" s="44" t="s">
        <v>209</v>
      </c>
      <c r="H161" s="44" t="s">
        <v>210</v>
      </c>
      <c r="I161" s="44"/>
      <c r="J161" s="44" t="s">
        <v>688</v>
      </c>
      <c r="K161" s="136" t="s">
        <v>689</v>
      </c>
      <c r="L161" s="136" t="s">
        <v>690</v>
      </c>
      <c r="M161" s="136" t="s">
        <v>1204</v>
      </c>
      <c r="N161" s="136" t="s">
        <v>1205</v>
      </c>
      <c r="O161" s="136" t="s">
        <v>1205</v>
      </c>
      <c r="P161" s="139"/>
      <c r="Q161" s="141" t="s">
        <v>1206</v>
      </c>
      <c r="R161"/>
    </row>
    <row r="162" spans="1:18" ht="12.75">
      <c r="A162" s="135" t="s">
        <v>575</v>
      </c>
      <c r="B162" s="39">
        <v>8</v>
      </c>
      <c r="C162" s="40" t="s">
        <v>2216</v>
      </c>
      <c r="D162" s="37" t="s">
        <v>2217</v>
      </c>
      <c r="E162" s="41" t="s">
        <v>2218</v>
      </c>
      <c r="F162" s="41" t="s">
        <v>2895</v>
      </c>
      <c r="G162" s="41" t="s">
        <v>2947</v>
      </c>
      <c r="H162" s="41" t="s">
        <v>2948</v>
      </c>
      <c r="I162" s="41" t="s">
        <v>2895</v>
      </c>
      <c r="J162" s="41" t="s">
        <v>377</v>
      </c>
      <c r="K162" s="137" t="s">
        <v>378</v>
      </c>
      <c r="L162" s="137" t="s">
        <v>379</v>
      </c>
      <c r="M162" s="137" t="s">
        <v>352</v>
      </c>
      <c r="N162" s="137" t="s">
        <v>851</v>
      </c>
      <c r="O162" s="137" t="s">
        <v>852</v>
      </c>
      <c r="P162" s="140" t="s">
        <v>2192</v>
      </c>
      <c r="Q162" s="230" t="s">
        <v>853</v>
      </c>
      <c r="R162"/>
    </row>
    <row r="163" spans="1:18" ht="12.75">
      <c r="A163" s="134" t="s">
        <v>1663</v>
      </c>
      <c r="B163" s="42"/>
      <c r="C163" s="43" t="s">
        <v>1378</v>
      </c>
      <c r="D163" s="38" t="s">
        <v>2788</v>
      </c>
      <c r="E163" s="44" t="s">
        <v>2789</v>
      </c>
      <c r="F163" s="44"/>
      <c r="G163" s="44" t="s">
        <v>236</v>
      </c>
      <c r="H163" s="44" t="s">
        <v>2642</v>
      </c>
      <c r="I163" s="44"/>
      <c r="J163" s="44" t="s">
        <v>477</v>
      </c>
      <c r="K163" s="136" t="s">
        <v>693</v>
      </c>
      <c r="L163" s="136" t="s">
        <v>2464</v>
      </c>
      <c r="M163" s="136" t="s">
        <v>2581</v>
      </c>
      <c r="N163" s="136" t="s">
        <v>2452</v>
      </c>
      <c r="O163" s="136" t="s">
        <v>191</v>
      </c>
      <c r="P163" s="139"/>
      <c r="Q163" s="141" t="s">
        <v>1207</v>
      </c>
      <c r="R163"/>
    </row>
    <row r="164" spans="1:18" ht="12.75">
      <c r="A164" s="135" t="s">
        <v>185</v>
      </c>
      <c r="B164" s="39">
        <v>117</v>
      </c>
      <c r="C164" s="40" t="s">
        <v>2308</v>
      </c>
      <c r="D164" s="37" t="s">
        <v>2784</v>
      </c>
      <c r="E164" s="41" t="s">
        <v>2785</v>
      </c>
      <c r="F164" s="41" t="s">
        <v>2895</v>
      </c>
      <c r="G164" s="41" t="s">
        <v>232</v>
      </c>
      <c r="H164" s="41" t="s">
        <v>233</v>
      </c>
      <c r="I164" s="41" t="s">
        <v>2895</v>
      </c>
      <c r="J164" s="41" t="s">
        <v>2077</v>
      </c>
      <c r="K164" s="137" t="s">
        <v>695</v>
      </c>
      <c r="L164" s="137" t="s">
        <v>2916</v>
      </c>
      <c r="M164" s="137" t="s">
        <v>438</v>
      </c>
      <c r="N164" s="137" t="s">
        <v>2169</v>
      </c>
      <c r="O164" s="137" t="s">
        <v>936</v>
      </c>
      <c r="P164" s="140"/>
      <c r="Q164" s="230" t="s">
        <v>1045</v>
      </c>
      <c r="R164"/>
    </row>
    <row r="165" spans="1:18" ht="12.75">
      <c r="A165" s="134" t="s">
        <v>1639</v>
      </c>
      <c r="B165" s="42"/>
      <c r="C165" s="43" t="s">
        <v>1812</v>
      </c>
      <c r="D165" s="38" t="s">
        <v>2786</v>
      </c>
      <c r="E165" s="44" t="s">
        <v>2787</v>
      </c>
      <c r="F165" s="44"/>
      <c r="G165" s="44" t="s">
        <v>234</v>
      </c>
      <c r="H165" s="44" t="s">
        <v>235</v>
      </c>
      <c r="I165" s="44"/>
      <c r="J165" s="44" t="s">
        <v>2538</v>
      </c>
      <c r="K165" s="136" t="s">
        <v>234</v>
      </c>
      <c r="L165" s="136" t="s">
        <v>696</v>
      </c>
      <c r="M165" s="136" t="s">
        <v>566</v>
      </c>
      <c r="N165" s="136" t="s">
        <v>2774</v>
      </c>
      <c r="O165" s="136" t="s">
        <v>1208</v>
      </c>
      <c r="P165" s="139"/>
      <c r="Q165" s="141" t="s">
        <v>1209</v>
      </c>
      <c r="R165"/>
    </row>
    <row r="166" spans="1:18" ht="12.75">
      <c r="A166" s="135" t="s">
        <v>1210</v>
      </c>
      <c r="B166" s="39">
        <v>104</v>
      </c>
      <c r="C166" s="40" t="s">
        <v>2295</v>
      </c>
      <c r="D166" s="37" t="s">
        <v>2484</v>
      </c>
      <c r="E166" s="41" t="s">
        <v>2485</v>
      </c>
      <c r="F166" s="41" t="s">
        <v>2895</v>
      </c>
      <c r="G166" s="41" t="s">
        <v>114</v>
      </c>
      <c r="H166" s="41" t="s">
        <v>2896</v>
      </c>
      <c r="I166" s="41" t="s">
        <v>2895</v>
      </c>
      <c r="J166" s="41" t="s">
        <v>565</v>
      </c>
      <c r="K166" s="137" t="s">
        <v>2910</v>
      </c>
      <c r="L166" s="137" t="s">
        <v>496</v>
      </c>
      <c r="M166" s="137" t="s">
        <v>1047</v>
      </c>
      <c r="N166" s="137" t="s">
        <v>1048</v>
      </c>
      <c r="O166" s="137" t="s">
        <v>502</v>
      </c>
      <c r="P166" s="140"/>
      <c r="Q166" s="230" t="s">
        <v>1049</v>
      </c>
      <c r="R166"/>
    </row>
    <row r="167" spans="1:18" ht="12.75">
      <c r="A167" s="134" t="s">
        <v>1641</v>
      </c>
      <c r="B167" s="42"/>
      <c r="C167" s="43" t="s">
        <v>1809</v>
      </c>
      <c r="D167" s="38" t="s">
        <v>2663</v>
      </c>
      <c r="E167" s="44" t="s">
        <v>2664</v>
      </c>
      <c r="F167" s="44"/>
      <c r="G167" s="44" t="s">
        <v>2632</v>
      </c>
      <c r="H167" s="44" t="s">
        <v>115</v>
      </c>
      <c r="I167" s="44"/>
      <c r="J167" s="44" t="s">
        <v>697</v>
      </c>
      <c r="K167" s="136" t="s">
        <v>2645</v>
      </c>
      <c r="L167" s="136" t="s">
        <v>2528</v>
      </c>
      <c r="M167" s="136" t="s">
        <v>1211</v>
      </c>
      <c r="N167" s="136" t="s">
        <v>627</v>
      </c>
      <c r="O167" s="136" t="s">
        <v>2759</v>
      </c>
      <c r="P167" s="139"/>
      <c r="Q167" s="141" t="s">
        <v>1212</v>
      </c>
      <c r="R167"/>
    </row>
    <row r="168" spans="1:18" ht="12.75">
      <c r="A168" s="135" t="s">
        <v>2559</v>
      </c>
      <c r="B168" s="39">
        <v>7</v>
      </c>
      <c r="C168" s="40" t="s">
        <v>2189</v>
      </c>
      <c r="D168" s="37" t="s">
        <v>2190</v>
      </c>
      <c r="E168" s="41" t="s">
        <v>2191</v>
      </c>
      <c r="F168" s="41" t="s">
        <v>2895</v>
      </c>
      <c r="G168" s="41" t="s">
        <v>2942</v>
      </c>
      <c r="H168" s="41" t="s">
        <v>2943</v>
      </c>
      <c r="I168" s="41" t="s">
        <v>2895</v>
      </c>
      <c r="J168" s="41" t="s">
        <v>367</v>
      </c>
      <c r="K168" s="137" t="s">
        <v>368</v>
      </c>
      <c r="L168" s="137" t="s">
        <v>369</v>
      </c>
      <c r="M168" s="137" t="s">
        <v>854</v>
      </c>
      <c r="N168" s="137" t="s">
        <v>378</v>
      </c>
      <c r="O168" s="137" t="s">
        <v>855</v>
      </c>
      <c r="P168" s="140" t="s">
        <v>2192</v>
      </c>
      <c r="Q168" s="230" t="s">
        <v>856</v>
      </c>
      <c r="R168"/>
    </row>
    <row r="169" spans="1:18" ht="12.75">
      <c r="A169" s="134" t="s">
        <v>1663</v>
      </c>
      <c r="B169" s="42"/>
      <c r="C169" s="43" t="s">
        <v>1749</v>
      </c>
      <c r="D169" s="38" t="s">
        <v>2750</v>
      </c>
      <c r="E169" s="44" t="s">
        <v>2751</v>
      </c>
      <c r="F169" s="44"/>
      <c r="G169" s="44" t="s">
        <v>202</v>
      </c>
      <c r="H169" s="44" t="s">
        <v>203</v>
      </c>
      <c r="I169" s="44"/>
      <c r="J169" s="44" t="s">
        <v>136</v>
      </c>
      <c r="K169" s="136" t="s">
        <v>658</v>
      </c>
      <c r="L169" s="136" t="s">
        <v>2549</v>
      </c>
      <c r="M169" s="136" t="s">
        <v>1213</v>
      </c>
      <c r="N169" s="136" t="s">
        <v>2423</v>
      </c>
      <c r="O169" s="136" t="s">
        <v>1037</v>
      </c>
      <c r="P169" s="139"/>
      <c r="Q169" s="141" t="s">
        <v>1214</v>
      </c>
      <c r="R169"/>
    </row>
    <row r="170" spans="1:18" ht="12.75">
      <c r="A170" s="135" t="s">
        <v>1215</v>
      </c>
      <c r="B170" s="39">
        <v>94</v>
      </c>
      <c r="C170" s="40" t="s">
        <v>2285</v>
      </c>
      <c r="D170" s="37" t="s">
        <v>2564</v>
      </c>
      <c r="E170" s="41" t="s">
        <v>2565</v>
      </c>
      <c r="F170" s="41" t="s">
        <v>2895</v>
      </c>
      <c r="G170" s="41" t="s">
        <v>239</v>
      </c>
      <c r="H170" s="41" t="s">
        <v>2906</v>
      </c>
      <c r="I170" s="41" t="s">
        <v>2895</v>
      </c>
      <c r="J170" s="41" t="s">
        <v>571</v>
      </c>
      <c r="K170" s="137" t="s">
        <v>2087</v>
      </c>
      <c r="L170" s="137" t="s">
        <v>572</v>
      </c>
      <c r="M170" s="137" t="s">
        <v>661</v>
      </c>
      <c r="N170" s="137" t="s">
        <v>2596</v>
      </c>
      <c r="O170" s="137" t="s">
        <v>440</v>
      </c>
      <c r="P170" s="140" t="s">
        <v>2381</v>
      </c>
      <c r="Q170" s="230" t="s">
        <v>988</v>
      </c>
      <c r="R170"/>
    </row>
    <row r="171" spans="1:18" ht="12.75">
      <c r="A171" s="134" t="s">
        <v>1641</v>
      </c>
      <c r="B171" s="42"/>
      <c r="C171" s="43" t="s">
        <v>1766</v>
      </c>
      <c r="D171" s="38" t="s">
        <v>296</v>
      </c>
      <c r="E171" s="44" t="s">
        <v>2758</v>
      </c>
      <c r="F171" s="44"/>
      <c r="G171" s="44" t="s">
        <v>240</v>
      </c>
      <c r="H171" s="44" t="s">
        <v>241</v>
      </c>
      <c r="I171" s="44"/>
      <c r="J171" s="44" t="s">
        <v>678</v>
      </c>
      <c r="K171" s="136" t="s">
        <v>2718</v>
      </c>
      <c r="L171" s="136" t="s">
        <v>709</v>
      </c>
      <c r="M171" s="136" t="s">
        <v>1216</v>
      </c>
      <c r="N171" s="136" t="s">
        <v>1217</v>
      </c>
      <c r="O171" s="136" t="s">
        <v>2553</v>
      </c>
      <c r="P171" s="139"/>
      <c r="Q171" s="141" t="s">
        <v>1218</v>
      </c>
      <c r="R171"/>
    </row>
    <row r="172" spans="1:18" ht="12.75">
      <c r="A172" s="135" t="s">
        <v>2724</v>
      </c>
      <c r="B172" s="39">
        <v>108</v>
      </c>
      <c r="C172" s="40" t="s">
        <v>2299</v>
      </c>
      <c r="D172" s="37" t="s">
        <v>2747</v>
      </c>
      <c r="E172" s="41" t="s">
        <v>2738</v>
      </c>
      <c r="F172" s="41" t="s">
        <v>2895</v>
      </c>
      <c r="G172" s="41" t="s">
        <v>186</v>
      </c>
      <c r="H172" s="41" t="s">
        <v>187</v>
      </c>
      <c r="I172" s="41" t="s">
        <v>2895</v>
      </c>
      <c r="J172" s="41" t="s">
        <v>568</v>
      </c>
      <c r="K172" s="137" t="s">
        <v>569</v>
      </c>
      <c r="L172" s="137" t="s">
        <v>76</v>
      </c>
      <c r="M172" s="137" t="s">
        <v>703</v>
      </c>
      <c r="N172" s="137" t="s">
        <v>1050</v>
      </c>
      <c r="O172" s="137" t="s">
        <v>1051</v>
      </c>
      <c r="P172" s="140"/>
      <c r="Q172" s="230" t="s">
        <v>1052</v>
      </c>
      <c r="R172"/>
    </row>
    <row r="173" spans="1:18" ht="12.75">
      <c r="A173" s="134" t="s">
        <v>1641</v>
      </c>
      <c r="B173" s="42"/>
      <c r="C173" s="43" t="s">
        <v>1880</v>
      </c>
      <c r="D173" s="38" t="s">
        <v>2748</v>
      </c>
      <c r="E173" s="44" t="s">
        <v>2749</v>
      </c>
      <c r="F173" s="44"/>
      <c r="G173" s="44" t="s">
        <v>188</v>
      </c>
      <c r="H173" s="44" t="s">
        <v>2553</v>
      </c>
      <c r="I173" s="44"/>
      <c r="J173" s="44" t="s">
        <v>698</v>
      </c>
      <c r="K173" s="136" t="s">
        <v>699</v>
      </c>
      <c r="L173" s="136" t="s">
        <v>700</v>
      </c>
      <c r="M173" s="136" t="s">
        <v>1219</v>
      </c>
      <c r="N173" s="136" t="s">
        <v>1220</v>
      </c>
      <c r="O173" s="136" t="s">
        <v>2560</v>
      </c>
      <c r="P173" s="139"/>
      <c r="Q173" s="141" t="s">
        <v>1221</v>
      </c>
      <c r="R173"/>
    </row>
    <row r="174" spans="1:18" ht="12.75">
      <c r="A174" s="135" t="s">
        <v>1222</v>
      </c>
      <c r="B174" s="39">
        <v>131</v>
      </c>
      <c r="C174" s="40" t="s">
        <v>2243</v>
      </c>
      <c r="D174" s="37" t="s">
        <v>2769</v>
      </c>
      <c r="E174" s="41" t="s">
        <v>2770</v>
      </c>
      <c r="F174" s="41" t="s">
        <v>2895</v>
      </c>
      <c r="G174" s="41" t="s">
        <v>226</v>
      </c>
      <c r="H174" s="41" t="s">
        <v>227</v>
      </c>
      <c r="I174" s="41" t="s">
        <v>2895</v>
      </c>
      <c r="J174" s="41" t="s">
        <v>703</v>
      </c>
      <c r="K174" s="137" t="s">
        <v>704</v>
      </c>
      <c r="L174" s="137" t="s">
        <v>705</v>
      </c>
      <c r="M174" s="137" t="s">
        <v>1223</v>
      </c>
      <c r="N174" s="137" t="s">
        <v>1224</v>
      </c>
      <c r="O174" s="137" t="s">
        <v>1225</v>
      </c>
      <c r="P174" s="140" t="s">
        <v>2381</v>
      </c>
      <c r="Q174" s="230" t="s">
        <v>1226</v>
      </c>
      <c r="R174"/>
    </row>
    <row r="175" spans="1:18" ht="12.75">
      <c r="A175" s="134" t="s">
        <v>1662</v>
      </c>
      <c r="B175" s="42"/>
      <c r="C175" s="43" t="s">
        <v>1513</v>
      </c>
      <c r="D175" s="38" t="s">
        <v>2771</v>
      </c>
      <c r="E175" s="44" t="s">
        <v>2772</v>
      </c>
      <c r="F175" s="44"/>
      <c r="G175" s="44" t="s">
        <v>228</v>
      </c>
      <c r="H175" s="44" t="s">
        <v>229</v>
      </c>
      <c r="I175" s="44"/>
      <c r="J175" s="44" t="s">
        <v>706</v>
      </c>
      <c r="K175" s="136" t="s">
        <v>707</v>
      </c>
      <c r="L175" s="136" t="s">
        <v>708</v>
      </c>
      <c r="M175" s="136" t="s">
        <v>205</v>
      </c>
      <c r="N175" s="136" t="s">
        <v>1227</v>
      </c>
      <c r="O175" s="136" t="s">
        <v>1228</v>
      </c>
      <c r="P175" s="139"/>
      <c r="Q175" s="141" t="s">
        <v>1229</v>
      </c>
      <c r="R175"/>
    </row>
    <row r="176" spans="1:18" ht="12.75">
      <c r="A176" s="135" t="s">
        <v>1230</v>
      </c>
      <c r="B176" s="39">
        <v>21</v>
      </c>
      <c r="C176" s="40" t="s">
        <v>2206</v>
      </c>
      <c r="D176" s="37" t="s">
        <v>2207</v>
      </c>
      <c r="E176" s="41" t="s">
        <v>2208</v>
      </c>
      <c r="F176" s="41" t="s">
        <v>2895</v>
      </c>
      <c r="G176" s="41" t="s">
        <v>50</v>
      </c>
      <c r="H176" s="41" t="s">
        <v>51</v>
      </c>
      <c r="I176" s="41" t="s">
        <v>2895</v>
      </c>
      <c r="J176" s="41" t="s">
        <v>509</v>
      </c>
      <c r="K176" s="137" t="s">
        <v>2622</v>
      </c>
      <c r="L176" s="137" t="s">
        <v>510</v>
      </c>
      <c r="M176" s="137" t="s">
        <v>963</v>
      </c>
      <c r="N176" s="137" t="s">
        <v>989</v>
      </c>
      <c r="O176" s="137" t="s">
        <v>431</v>
      </c>
      <c r="P176" s="140" t="s">
        <v>574</v>
      </c>
      <c r="Q176" s="230" t="s">
        <v>990</v>
      </c>
      <c r="R176"/>
    </row>
    <row r="177" spans="1:18" ht="12.75">
      <c r="A177" s="134" t="s">
        <v>1663</v>
      </c>
      <c r="B177" s="42"/>
      <c r="C177" s="43" t="s">
        <v>1749</v>
      </c>
      <c r="D177" s="38" t="s">
        <v>2778</v>
      </c>
      <c r="E177" s="44" t="s">
        <v>2779</v>
      </c>
      <c r="F177" s="44"/>
      <c r="G177" s="44" t="s">
        <v>245</v>
      </c>
      <c r="H177" s="44" t="s">
        <v>246</v>
      </c>
      <c r="I177" s="44"/>
      <c r="J177" s="44" t="s">
        <v>710</v>
      </c>
      <c r="K177" s="136" t="s">
        <v>452</v>
      </c>
      <c r="L177" s="136" t="s">
        <v>2408</v>
      </c>
      <c r="M177" s="136" t="s">
        <v>2668</v>
      </c>
      <c r="N177" s="136" t="s">
        <v>922</v>
      </c>
      <c r="O177" s="136" t="s">
        <v>1231</v>
      </c>
      <c r="P177" s="139"/>
      <c r="Q177" s="141" t="s">
        <v>1232</v>
      </c>
      <c r="R177"/>
    </row>
    <row r="178" spans="1:18" ht="12.75">
      <c r="A178" s="135" t="s">
        <v>692</v>
      </c>
      <c r="B178" s="39">
        <v>17</v>
      </c>
      <c r="C178" s="40" t="s">
        <v>2219</v>
      </c>
      <c r="D178" s="37" t="s">
        <v>2220</v>
      </c>
      <c r="E178" s="41" t="s">
        <v>2221</v>
      </c>
      <c r="F178" s="41" t="s">
        <v>2895</v>
      </c>
      <c r="G178" s="41" t="s">
        <v>2543</v>
      </c>
      <c r="H178" s="41" t="s">
        <v>2953</v>
      </c>
      <c r="I178" s="41" t="s">
        <v>2895</v>
      </c>
      <c r="J178" s="41" t="s">
        <v>380</v>
      </c>
      <c r="K178" s="137" t="s">
        <v>381</v>
      </c>
      <c r="L178" s="137" t="s">
        <v>382</v>
      </c>
      <c r="M178" s="137" t="s">
        <v>857</v>
      </c>
      <c r="N178" s="137" t="s">
        <v>2123</v>
      </c>
      <c r="O178" s="137" t="s">
        <v>858</v>
      </c>
      <c r="P178" s="140" t="s">
        <v>2222</v>
      </c>
      <c r="Q178" s="230" t="s">
        <v>859</v>
      </c>
      <c r="R178"/>
    </row>
    <row r="179" spans="1:18" ht="12.75">
      <c r="A179" s="134" t="s">
        <v>1663</v>
      </c>
      <c r="B179" s="42"/>
      <c r="C179" s="43" t="s">
        <v>1749</v>
      </c>
      <c r="D179" s="38" t="s">
        <v>2791</v>
      </c>
      <c r="E179" s="44" t="s">
        <v>2792</v>
      </c>
      <c r="F179" s="44"/>
      <c r="G179" s="44" t="s">
        <v>241</v>
      </c>
      <c r="H179" s="44" t="s">
        <v>247</v>
      </c>
      <c r="I179" s="44"/>
      <c r="J179" s="44" t="s">
        <v>711</v>
      </c>
      <c r="K179" s="136" t="s">
        <v>712</v>
      </c>
      <c r="L179" s="136" t="s">
        <v>713</v>
      </c>
      <c r="M179" s="136" t="s">
        <v>1233</v>
      </c>
      <c r="N179" s="136" t="s">
        <v>1234</v>
      </c>
      <c r="O179" s="136" t="s">
        <v>2414</v>
      </c>
      <c r="P179" s="139"/>
      <c r="Q179" s="141" t="s">
        <v>1235</v>
      </c>
      <c r="R179"/>
    </row>
    <row r="180" spans="1:18" ht="12.75">
      <c r="A180" s="135" t="s">
        <v>1236</v>
      </c>
      <c r="B180" s="39">
        <v>55</v>
      </c>
      <c r="C180" s="40" t="s">
        <v>2246</v>
      </c>
      <c r="D180" s="37" t="s">
        <v>2428</v>
      </c>
      <c r="E180" s="41" t="s">
        <v>2429</v>
      </c>
      <c r="F180" s="41" t="s">
        <v>2895</v>
      </c>
      <c r="G180" s="41" t="s">
        <v>2675</v>
      </c>
      <c r="H180" s="41" t="s">
        <v>2905</v>
      </c>
      <c r="I180" s="41" t="s">
        <v>2895</v>
      </c>
      <c r="J180" s="41" t="s">
        <v>512</v>
      </c>
      <c r="K180" s="137" t="s">
        <v>2155</v>
      </c>
      <c r="L180" s="137" t="s">
        <v>355</v>
      </c>
      <c r="M180" s="137" t="s">
        <v>420</v>
      </c>
      <c r="N180" s="137" t="s">
        <v>380</v>
      </c>
      <c r="O180" s="137" t="s">
        <v>356</v>
      </c>
      <c r="P180" s="140" t="s">
        <v>2430</v>
      </c>
      <c r="Q180" s="230" t="s">
        <v>923</v>
      </c>
      <c r="R180"/>
    </row>
    <row r="181" spans="1:18" ht="12.75">
      <c r="A181" s="134" t="s">
        <v>1659</v>
      </c>
      <c r="B181" s="42"/>
      <c r="C181" s="43" t="s">
        <v>1791</v>
      </c>
      <c r="D181" s="38" t="s">
        <v>2799</v>
      </c>
      <c r="E181" s="44" t="s">
        <v>2800</v>
      </c>
      <c r="F181" s="44"/>
      <c r="G181" s="44" t="s">
        <v>39</v>
      </c>
      <c r="H181" s="44" t="s">
        <v>70</v>
      </c>
      <c r="I181" s="44"/>
      <c r="J181" s="44" t="s">
        <v>714</v>
      </c>
      <c r="K181" s="136" t="s">
        <v>715</v>
      </c>
      <c r="L181" s="136" t="s">
        <v>69</v>
      </c>
      <c r="M181" s="136" t="s">
        <v>1237</v>
      </c>
      <c r="N181" s="136" t="s">
        <v>828</v>
      </c>
      <c r="O181" s="136" t="s">
        <v>1238</v>
      </c>
      <c r="P181" s="139"/>
      <c r="Q181" s="141" t="s">
        <v>1239</v>
      </c>
      <c r="R181"/>
    </row>
    <row r="182" spans="1:18" ht="12.75">
      <c r="A182" s="135" t="s">
        <v>1240</v>
      </c>
      <c r="B182" s="39">
        <v>127</v>
      </c>
      <c r="C182" s="40" t="s">
        <v>2318</v>
      </c>
      <c r="D182" s="37" t="s">
        <v>2596</v>
      </c>
      <c r="E182" s="41" t="s">
        <v>2597</v>
      </c>
      <c r="F182" s="41" t="s">
        <v>2895</v>
      </c>
      <c r="G182" s="41" t="s">
        <v>66</v>
      </c>
      <c r="H182" s="41" t="s">
        <v>67</v>
      </c>
      <c r="I182" s="41" t="s">
        <v>2895</v>
      </c>
      <c r="J182" s="41" t="s">
        <v>167</v>
      </c>
      <c r="K182" s="137" t="s">
        <v>2443</v>
      </c>
      <c r="L182" s="137" t="s">
        <v>601</v>
      </c>
      <c r="M182" s="137" t="s">
        <v>804</v>
      </c>
      <c r="N182" s="137" t="s">
        <v>1241</v>
      </c>
      <c r="O182" s="137" t="s">
        <v>1242</v>
      </c>
      <c r="P182" s="140" t="s">
        <v>2222</v>
      </c>
      <c r="Q182" s="230" t="s">
        <v>1243</v>
      </c>
      <c r="R182"/>
    </row>
    <row r="183" spans="1:18" ht="12.75">
      <c r="A183" s="134" t="s">
        <v>1659</v>
      </c>
      <c r="B183" s="42"/>
      <c r="C183" s="43" t="s">
        <v>1502</v>
      </c>
      <c r="D183" s="38" t="s">
        <v>2084</v>
      </c>
      <c r="E183" s="44" t="s">
        <v>2348</v>
      </c>
      <c r="F183" s="44"/>
      <c r="G183" s="44" t="s">
        <v>2605</v>
      </c>
      <c r="H183" s="44" t="s">
        <v>68</v>
      </c>
      <c r="I183" s="44"/>
      <c r="J183" s="44" t="s">
        <v>602</v>
      </c>
      <c r="K183" s="136" t="s">
        <v>448</v>
      </c>
      <c r="L183" s="136" t="s">
        <v>603</v>
      </c>
      <c r="M183" s="136" t="s">
        <v>2633</v>
      </c>
      <c r="N183" s="136" t="s">
        <v>1244</v>
      </c>
      <c r="O183" s="136" t="s">
        <v>2601</v>
      </c>
      <c r="P183" s="139"/>
      <c r="Q183" s="141" t="s">
        <v>1245</v>
      </c>
      <c r="R183"/>
    </row>
    <row r="184" spans="1:18" ht="12.75">
      <c r="A184" s="135" t="s">
        <v>1246</v>
      </c>
      <c r="B184" s="39">
        <v>51</v>
      </c>
      <c r="C184" s="40" t="s">
        <v>2245</v>
      </c>
      <c r="D184" s="37" t="s">
        <v>2424</v>
      </c>
      <c r="E184" s="41" t="s">
        <v>2425</v>
      </c>
      <c r="F184" s="41" t="s">
        <v>2895</v>
      </c>
      <c r="G184" s="41" t="s">
        <v>2212</v>
      </c>
      <c r="H184" s="41" t="s">
        <v>52</v>
      </c>
      <c r="I184" s="41" t="s">
        <v>2895</v>
      </c>
      <c r="J184" s="41" t="s">
        <v>513</v>
      </c>
      <c r="K184" s="137" t="s">
        <v>514</v>
      </c>
      <c r="L184" s="137" t="s">
        <v>515</v>
      </c>
      <c r="M184" s="137" t="s">
        <v>924</v>
      </c>
      <c r="N184" s="137" t="s">
        <v>925</v>
      </c>
      <c r="O184" s="137" t="s">
        <v>1054</v>
      </c>
      <c r="P184" s="140" t="s">
        <v>2226</v>
      </c>
      <c r="Q184" s="230" t="s">
        <v>1055</v>
      </c>
      <c r="R184"/>
    </row>
    <row r="185" spans="1:18" ht="12.75">
      <c r="A185" s="134" t="s">
        <v>1659</v>
      </c>
      <c r="B185" s="42"/>
      <c r="C185" s="43" t="s">
        <v>1412</v>
      </c>
      <c r="D185" s="38" t="s">
        <v>2793</v>
      </c>
      <c r="E185" s="44" t="s">
        <v>2794</v>
      </c>
      <c r="F185" s="44"/>
      <c r="G185" s="44" t="s">
        <v>251</v>
      </c>
      <c r="H185" s="44" t="s">
        <v>252</v>
      </c>
      <c r="I185" s="44"/>
      <c r="J185" s="44" t="s">
        <v>716</v>
      </c>
      <c r="K185" s="136" t="s">
        <v>2970</v>
      </c>
      <c r="L185" s="136" t="s">
        <v>2110</v>
      </c>
      <c r="M185" s="136" t="s">
        <v>219</v>
      </c>
      <c r="N185" s="136" t="s">
        <v>396</v>
      </c>
      <c r="O185" s="136" t="s">
        <v>2079</v>
      </c>
      <c r="P185" s="139"/>
      <c r="Q185" s="141" t="s">
        <v>1247</v>
      </c>
      <c r="R185"/>
    </row>
    <row r="186" spans="1:18" ht="12.75">
      <c r="A186" s="135" t="s">
        <v>211</v>
      </c>
      <c r="B186" s="39">
        <v>113</v>
      </c>
      <c r="C186" s="40" t="s">
        <v>2304</v>
      </c>
      <c r="D186" s="37" t="s">
        <v>2707</v>
      </c>
      <c r="E186" s="41" t="s">
        <v>2708</v>
      </c>
      <c r="F186" s="41" t="s">
        <v>2895</v>
      </c>
      <c r="G186" s="41" t="s">
        <v>2982</v>
      </c>
      <c r="H186" s="41" t="s">
        <v>127</v>
      </c>
      <c r="I186" s="41" t="s">
        <v>2895</v>
      </c>
      <c r="J186" s="41" t="s">
        <v>617</v>
      </c>
      <c r="K186" s="137" t="s">
        <v>618</v>
      </c>
      <c r="L186" s="137" t="s">
        <v>373</v>
      </c>
      <c r="M186" s="137" t="s">
        <v>453</v>
      </c>
      <c r="N186" s="137" t="s">
        <v>1248</v>
      </c>
      <c r="O186" s="137" t="s">
        <v>1249</v>
      </c>
      <c r="P186" s="140" t="s">
        <v>1250</v>
      </c>
      <c r="Q186" s="230" t="s">
        <v>1251</v>
      </c>
      <c r="R186"/>
    </row>
    <row r="187" spans="1:18" ht="12.75">
      <c r="A187" s="134" t="s">
        <v>1641</v>
      </c>
      <c r="B187" s="42"/>
      <c r="C187" s="43" t="s">
        <v>1463</v>
      </c>
      <c r="D187" s="38" t="s">
        <v>2709</v>
      </c>
      <c r="E187" s="44" t="s">
        <v>2710</v>
      </c>
      <c r="F187" s="44"/>
      <c r="G187" s="44" t="s">
        <v>2461</v>
      </c>
      <c r="H187" s="44" t="s">
        <v>93</v>
      </c>
      <c r="I187" s="44"/>
      <c r="J187" s="44" t="s">
        <v>2417</v>
      </c>
      <c r="K187" s="136" t="s">
        <v>2636</v>
      </c>
      <c r="L187" s="136" t="s">
        <v>619</v>
      </c>
      <c r="M187" s="136" t="s">
        <v>2476</v>
      </c>
      <c r="N187" s="136" t="s">
        <v>1252</v>
      </c>
      <c r="O187" s="136" t="s">
        <v>38</v>
      </c>
      <c r="P187" s="139"/>
      <c r="Q187" s="141" t="s">
        <v>1253</v>
      </c>
      <c r="R187"/>
    </row>
    <row r="188" spans="1:18" ht="12.75">
      <c r="A188" s="135" t="s">
        <v>1254</v>
      </c>
      <c r="B188" s="39">
        <v>2</v>
      </c>
      <c r="C188" s="40" t="s">
        <v>2223</v>
      </c>
      <c r="D188" s="37" t="s">
        <v>2224</v>
      </c>
      <c r="E188" s="41" t="s">
        <v>2225</v>
      </c>
      <c r="F188" s="41" t="s">
        <v>2895</v>
      </c>
      <c r="G188" s="41" t="s">
        <v>2956</v>
      </c>
      <c r="H188" s="41" t="s">
        <v>2957</v>
      </c>
      <c r="I188" s="41" t="s">
        <v>2895</v>
      </c>
      <c r="J188" s="41" t="s">
        <v>383</v>
      </c>
      <c r="K188" s="137" t="s">
        <v>2516</v>
      </c>
      <c r="L188" s="137" t="s">
        <v>384</v>
      </c>
      <c r="M188" s="137" t="s">
        <v>2983</v>
      </c>
      <c r="N188" s="137" t="s">
        <v>385</v>
      </c>
      <c r="O188" s="137" t="s">
        <v>860</v>
      </c>
      <c r="P188" s="140" t="s">
        <v>2226</v>
      </c>
      <c r="Q188" s="230" t="s">
        <v>861</v>
      </c>
      <c r="R188"/>
    </row>
    <row r="189" spans="1:18" ht="12.75">
      <c r="A189" s="134" t="s">
        <v>1663</v>
      </c>
      <c r="B189" s="42"/>
      <c r="C189" s="43" t="s">
        <v>1809</v>
      </c>
      <c r="D189" s="38" t="s">
        <v>2801</v>
      </c>
      <c r="E189" s="44" t="s">
        <v>2802</v>
      </c>
      <c r="F189" s="44"/>
      <c r="G189" s="44" t="s">
        <v>250</v>
      </c>
      <c r="H189" s="44" t="s">
        <v>2548</v>
      </c>
      <c r="I189" s="44"/>
      <c r="J189" s="44" t="s">
        <v>717</v>
      </c>
      <c r="K189" s="136" t="s">
        <v>718</v>
      </c>
      <c r="L189" s="136" t="s">
        <v>719</v>
      </c>
      <c r="M189" s="136" t="s">
        <v>570</v>
      </c>
      <c r="N189" s="136" t="s">
        <v>1053</v>
      </c>
      <c r="O189" s="136" t="s">
        <v>2562</v>
      </c>
      <c r="P189" s="139"/>
      <c r="Q189" s="141" t="s">
        <v>1255</v>
      </c>
      <c r="R189"/>
    </row>
    <row r="190" spans="1:18" ht="12.75">
      <c r="A190" s="135" t="s">
        <v>1256</v>
      </c>
      <c r="B190" s="39">
        <v>98</v>
      </c>
      <c r="C190" s="40" t="s">
        <v>2289</v>
      </c>
      <c r="D190" s="37" t="s">
        <v>2523</v>
      </c>
      <c r="E190" s="41" t="s">
        <v>2524</v>
      </c>
      <c r="F190" s="41" t="s">
        <v>2895</v>
      </c>
      <c r="G190" s="41" t="s">
        <v>164</v>
      </c>
      <c r="H190" s="41" t="s">
        <v>157</v>
      </c>
      <c r="I190" s="41" t="s">
        <v>2895</v>
      </c>
      <c r="J190" s="41" t="s">
        <v>2932</v>
      </c>
      <c r="K190" s="137" t="s">
        <v>720</v>
      </c>
      <c r="L190" s="137" t="s">
        <v>389</v>
      </c>
      <c r="M190" s="137" t="s">
        <v>1057</v>
      </c>
      <c r="N190" s="137" t="s">
        <v>1058</v>
      </c>
      <c r="O190" s="137" t="s">
        <v>335</v>
      </c>
      <c r="P190" s="140" t="s">
        <v>289</v>
      </c>
      <c r="Q190" s="230" t="s">
        <v>1059</v>
      </c>
      <c r="R190"/>
    </row>
    <row r="191" spans="1:18" ht="12.75">
      <c r="A191" s="134" t="s">
        <v>1641</v>
      </c>
      <c r="B191" s="42"/>
      <c r="C191" s="43" t="s">
        <v>1841</v>
      </c>
      <c r="D191" s="38" t="s">
        <v>2717</v>
      </c>
      <c r="E191" s="44" t="s">
        <v>198</v>
      </c>
      <c r="F191" s="44"/>
      <c r="G191" s="44" t="s">
        <v>165</v>
      </c>
      <c r="H191" s="44" t="s">
        <v>166</v>
      </c>
      <c r="I191" s="44"/>
      <c r="J191" s="44" t="s">
        <v>2732</v>
      </c>
      <c r="K191" s="136" t="s">
        <v>721</v>
      </c>
      <c r="L191" s="136" t="s">
        <v>722</v>
      </c>
      <c r="M191" s="136" t="s">
        <v>2790</v>
      </c>
      <c r="N191" s="136" t="s">
        <v>1257</v>
      </c>
      <c r="O191" s="136" t="s">
        <v>1258</v>
      </c>
      <c r="P191" s="139"/>
      <c r="Q191" s="141" t="s">
        <v>1259</v>
      </c>
      <c r="R191"/>
    </row>
    <row r="192" spans="1:18" ht="12.75">
      <c r="A192" s="135" t="s">
        <v>1260</v>
      </c>
      <c r="B192" s="39">
        <v>5</v>
      </c>
      <c r="C192" s="40" t="s">
        <v>2227</v>
      </c>
      <c r="D192" s="37" t="s">
        <v>2228</v>
      </c>
      <c r="E192" s="41" t="s">
        <v>2229</v>
      </c>
      <c r="F192" s="41" t="s">
        <v>2895</v>
      </c>
      <c r="G192" s="41" t="s">
        <v>2958</v>
      </c>
      <c r="H192" s="41" t="s">
        <v>2959</v>
      </c>
      <c r="I192" s="41" t="s">
        <v>2895</v>
      </c>
      <c r="J192" s="41" t="s">
        <v>5</v>
      </c>
      <c r="K192" s="137" t="s">
        <v>385</v>
      </c>
      <c r="L192" s="137" t="s">
        <v>386</v>
      </c>
      <c r="M192" s="137" t="s">
        <v>862</v>
      </c>
      <c r="N192" s="137" t="s">
        <v>552</v>
      </c>
      <c r="O192" s="137" t="s">
        <v>863</v>
      </c>
      <c r="P192" s="140" t="s">
        <v>2230</v>
      </c>
      <c r="Q192" s="230" t="s">
        <v>864</v>
      </c>
      <c r="R192"/>
    </row>
    <row r="193" spans="1:18" ht="12.75">
      <c r="A193" s="134" t="s">
        <v>1663</v>
      </c>
      <c r="B193" s="42"/>
      <c r="C193" s="43" t="s">
        <v>1749</v>
      </c>
      <c r="D193" s="38" t="s">
        <v>2805</v>
      </c>
      <c r="E193" s="44" t="s">
        <v>2806</v>
      </c>
      <c r="F193" s="44"/>
      <c r="G193" s="44" t="s">
        <v>253</v>
      </c>
      <c r="H193" s="44" t="s">
        <v>254</v>
      </c>
      <c r="I193" s="44"/>
      <c r="J193" s="44" t="s">
        <v>723</v>
      </c>
      <c r="K193" s="136" t="s">
        <v>724</v>
      </c>
      <c r="L193" s="136" t="s">
        <v>702</v>
      </c>
      <c r="M193" s="136" t="s">
        <v>712</v>
      </c>
      <c r="N193" s="136" t="s">
        <v>1261</v>
      </c>
      <c r="O193" s="136" t="s">
        <v>2567</v>
      </c>
      <c r="P193" s="139"/>
      <c r="Q193" s="141" t="s">
        <v>867</v>
      </c>
      <c r="R193"/>
    </row>
    <row r="194" spans="1:18" ht="12.75">
      <c r="A194" s="135" t="s">
        <v>1262</v>
      </c>
      <c r="B194" s="39">
        <v>1</v>
      </c>
      <c r="C194" s="40" t="s">
        <v>2231</v>
      </c>
      <c r="D194" s="37" t="s">
        <v>2232</v>
      </c>
      <c r="E194" s="41" t="s">
        <v>2233</v>
      </c>
      <c r="F194" s="41" t="s">
        <v>2895</v>
      </c>
      <c r="G194" s="41" t="s">
        <v>2145</v>
      </c>
      <c r="H194" s="41" t="s">
        <v>2960</v>
      </c>
      <c r="I194" s="41" t="s">
        <v>2895</v>
      </c>
      <c r="J194" s="41" t="s">
        <v>388</v>
      </c>
      <c r="K194" s="137" t="s">
        <v>2603</v>
      </c>
      <c r="L194" s="137" t="s">
        <v>389</v>
      </c>
      <c r="M194" s="137" t="s">
        <v>216</v>
      </c>
      <c r="N194" s="137" t="s">
        <v>865</v>
      </c>
      <c r="O194" s="137" t="s">
        <v>445</v>
      </c>
      <c r="P194" s="140" t="s">
        <v>2234</v>
      </c>
      <c r="Q194" s="230" t="s">
        <v>866</v>
      </c>
      <c r="R194"/>
    </row>
    <row r="195" spans="1:18" ht="12.75">
      <c r="A195" s="134" t="s">
        <v>1660</v>
      </c>
      <c r="B195" s="42"/>
      <c r="C195" s="43" t="s">
        <v>1880</v>
      </c>
      <c r="D195" s="38" t="s">
        <v>2807</v>
      </c>
      <c r="E195" s="44" t="s">
        <v>2808</v>
      </c>
      <c r="F195" s="44"/>
      <c r="G195" s="44" t="s">
        <v>255</v>
      </c>
      <c r="H195" s="44" t="s">
        <v>256</v>
      </c>
      <c r="I195" s="44"/>
      <c r="J195" s="44" t="s">
        <v>184</v>
      </c>
      <c r="K195" s="136" t="s">
        <v>725</v>
      </c>
      <c r="L195" s="136" t="s">
        <v>2572</v>
      </c>
      <c r="M195" s="136" t="s">
        <v>2545</v>
      </c>
      <c r="N195" s="136" t="s">
        <v>2545</v>
      </c>
      <c r="O195" s="136" t="s">
        <v>2505</v>
      </c>
      <c r="P195" s="139"/>
      <c r="Q195" s="141" t="s">
        <v>1263</v>
      </c>
      <c r="R195"/>
    </row>
    <row r="196" spans="1:18" ht="12.75">
      <c r="A196" s="135" t="s">
        <v>1264</v>
      </c>
      <c r="B196" s="39">
        <v>19</v>
      </c>
      <c r="C196" s="40" t="s">
        <v>2213</v>
      </c>
      <c r="D196" s="37" t="s">
        <v>2214</v>
      </c>
      <c r="E196" s="41" t="s">
        <v>2215</v>
      </c>
      <c r="F196" s="41" t="s">
        <v>2895</v>
      </c>
      <c r="G196" s="41" t="s">
        <v>2954</v>
      </c>
      <c r="H196" s="41" t="s">
        <v>2955</v>
      </c>
      <c r="I196" s="41" t="s">
        <v>2895</v>
      </c>
      <c r="J196" s="41" t="s">
        <v>440</v>
      </c>
      <c r="K196" s="137" t="s">
        <v>441</v>
      </c>
      <c r="L196" s="137" t="s">
        <v>442</v>
      </c>
      <c r="M196" s="137" t="s">
        <v>496</v>
      </c>
      <c r="N196" s="137" t="s">
        <v>868</v>
      </c>
      <c r="O196" s="137" t="s">
        <v>869</v>
      </c>
      <c r="P196" s="140" t="s">
        <v>2430</v>
      </c>
      <c r="Q196" s="230" t="s">
        <v>870</v>
      </c>
      <c r="R196"/>
    </row>
    <row r="197" spans="1:18" ht="12.75">
      <c r="A197" s="134" t="s">
        <v>1663</v>
      </c>
      <c r="B197" s="42"/>
      <c r="C197" s="43" t="s">
        <v>1682</v>
      </c>
      <c r="D197" s="38" t="s">
        <v>2581</v>
      </c>
      <c r="E197" s="44" t="s">
        <v>2783</v>
      </c>
      <c r="F197" s="44"/>
      <c r="G197" s="44" t="s">
        <v>248</v>
      </c>
      <c r="H197" s="44" t="s">
        <v>249</v>
      </c>
      <c r="I197" s="44"/>
      <c r="J197" s="44" t="s">
        <v>726</v>
      </c>
      <c r="K197" s="136" t="s">
        <v>727</v>
      </c>
      <c r="L197" s="136" t="s">
        <v>727</v>
      </c>
      <c r="M197" s="136" t="s">
        <v>710</v>
      </c>
      <c r="N197" s="136" t="s">
        <v>1265</v>
      </c>
      <c r="O197" s="136" t="s">
        <v>2368</v>
      </c>
      <c r="P197" s="139"/>
      <c r="Q197" s="141" t="s">
        <v>1266</v>
      </c>
      <c r="R197"/>
    </row>
    <row r="198" spans="1:18" ht="12.75">
      <c r="A198" s="135" t="s">
        <v>1267</v>
      </c>
      <c r="B198" s="39">
        <v>10</v>
      </c>
      <c r="C198" s="40" t="s">
        <v>2241</v>
      </c>
      <c r="D198" s="37" t="s">
        <v>2431</v>
      </c>
      <c r="E198" s="41" t="s">
        <v>2432</v>
      </c>
      <c r="F198" s="41" t="s">
        <v>2895</v>
      </c>
      <c r="G198" s="41" t="s">
        <v>56</v>
      </c>
      <c r="H198" s="41" t="s">
        <v>57</v>
      </c>
      <c r="I198" s="41" t="s">
        <v>2895</v>
      </c>
      <c r="J198" s="41" t="s">
        <v>443</v>
      </c>
      <c r="K198" s="137" t="s">
        <v>444</v>
      </c>
      <c r="L198" s="137" t="s">
        <v>445</v>
      </c>
      <c r="M198" s="137" t="s">
        <v>926</v>
      </c>
      <c r="N198" s="137" t="s">
        <v>2915</v>
      </c>
      <c r="O198" s="137" t="s">
        <v>471</v>
      </c>
      <c r="P198" s="140" t="s">
        <v>2433</v>
      </c>
      <c r="Q198" s="230" t="s">
        <v>927</v>
      </c>
      <c r="R198"/>
    </row>
    <row r="199" spans="1:18" ht="12.75">
      <c r="A199" s="134" t="s">
        <v>1663</v>
      </c>
      <c r="B199" s="42"/>
      <c r="C199" s="43" t="s">
        <v>1749</v>
      </c>
      <c r="D199" s="38" t="s">
        <v>2809</v>
      </c>
      <c r="E199" s="44" t="s">
        <v>2810</v>
      </c>
      <c r="F199" s="44"/>
      <c r="G199" s="44" t="s">
        <v>2581</v>
      </c>
      <c r="H199" s="44" t="s">
        <v>257</v>
      </c>
      <c r="I199" s="44"/>
      <c r="J199" s="44" t="s">
        <v>2541</v>
      </c>
      <c r="K199" s="136" t="s">
        <v>621</v>
      </c>
      <c r="L199" s="136" t="s">
        <v>576</v>
      </c>
      <c r="M199" s="136" t="s">
        <v>136</v>
      </c>
      <c r="N199" s="136" t="s">
        <v>1268</v>
      </c>
      <c r="O199" s="136" t="s">
        <v>158</v>
      </c>
      <c r="P199" s="139"/>
      <c r="Q199" s="141" t="s">
        <v>1269</v>
      </c>
      <c r="R199"/>
    </row>
    <row r="200" spans="1:18" ht="12.75">
      <c r="A200" s="135" t="s">
        <v>1270</v>
      </c>
      <c r="B200" s="39">
        <v>12</v>
      </c>
      <c r="C200" s="40" t="s">
        <v>2242</v>
      </c>
      <c r="D200" s="37" t="s">
        <v>2574</v>
      </c>
      <c r="E200" s="41" t="s">
        <v>2575</v>
      </c>
      <c r="F200" s="41" t="s">
        <v>2895</v>
      </c>
      <c r="G200" s="41" t="s">
        <v>258</v>
      </c>
      <c r="H200" s="41" t="s">
        <v>259</v>
      </c>
      <c r="I200" s="41" t="s">
        <v>2895</v>
      </c>
      <c r="J200" s="41" t="s">
        <v>525</v>
      </c>
      <c r="K200" s="137" t="s">
        <v>2922</v>
      </c>
      <c r="L200" s="137" t="s">
        <v>577</v>
      </c>
      <c r="M200" s="137" t="s">
        <v>871</v>
      </c>
      <c r="N200" s="137" t="s">
        <v>872</v>
      </c>
      <c r="O200" s="137" t="s">
        <v>873</v>
      </c>
      <c r="P200" s="140" t="s">
        <v>2576</v>
      </c>
      <c r="Q200" s="230" t="s">
        <v>874</v>
      </c>
      <c r="R200"/>
    </row>
    <row r="201" spans="1:18" ht="12.75">
      <c r="A201" s="134" t="s">
        <v>1663</v>
      </c>
      <c r="B201" s="42"/>
      <c r="C201" s="43" t="s">
        <v>1749</v>
      </c>
      <c r="D201" s="38" t="s">
        <v>2811</v>
      </c>
      <c r="E201" s="44" t="s">
        <v>2812</v>
      </c>
      <c r="F201" s="44"/>
      <c r="G201" s="44" t="s">
        <v>260</v>
      </c>
      <c r="H201" s="44" t="s">
        <v>261</v>
      </c>
      <c r="I201" s="44"/>
      <c r="J201" s="44" t="s">
        <v>200</v>
      </c>
      <c r="K201" s="136" t="s">
        <v>54</v>
      </c>
      <c r="L201" s="136" t="s">
        <v>730</v>
      </c>
      <c r="M201" s="136" t="s">
        <v>1271</v>
      </c>
      <c r="N201" s="136" t="s">
        <v>1272</v>
      </c>
      <c r="O201" s="136" t="s">
        <v>1061</v>
      </c>
      <c r="P201" s="139"/>
      <c r="Q201" s="141" t="s">
        <v>1273</v>
      </c>
      <c r="R201"/>
    </row>
    <row r="202" spans="1:18" ht="13.5">
      <c r="A202" s="135"/>
      <c r="B202" s="39">
        <v>45</v>
      </c>
      <c r="C202" s="40" t="s">
        <v>2098</v>
      </c>
      <c r="D202" s="37" t="s">
        <v>2099</v>
      </c>
      <c r="E202" s="41" t="s">
        <v>2100</v>
      </c>
      <c r="F202" s="41" t="s">
        <v>2895</v>
      </c>
      <c r="G202" s="41" t="s">
        <v>2910</v>
      </c>
      <c r="H202" s="41" t="s">
        <v>2911</v>
      </c>
      <c r="I202" s="41" t="s">
        <v>2895</v>
      </c>
      <c r="J202" s="41" t="s">
        <v>409</v>
      </c>
      <c r="K202" s="137" t="s">
        <v>2540</v>
      </c>
      <c r="L202" s="137" t="s">
        <v>356</v>
      </c>
      <c r="M202" s="137" t="s">
        <v>930</v>
      </c>
      <c r="N202" s="137" t="s">
        <v>931</v>
      </c>
      <c r="O202" s="137"/>
      <c r="P202" s="145" t="s">
        <v>2818</v>
      </c>
      <c r="Q202" s="143"/>
      <c r="R202"/>
    </row>
    <row r="203" spans="1:18" ht="13.5">
      <c r="A203" s="134" t="s">
        <v>1640</v>
      </c>
      <c r="B203" s="42"/>
      <c r="C203" s="43" t="s">
        <v>1789</v>
      </c>
      <c r="D203" s="38" t="s">
        <v>2611</v>
      </c>
      <c r="E203" s="44" t="s">
        <v>2156</v>
      </c>
      <c r="F203" s="44"/>
      <c r="G203" s="44" t="s">
        <v>2368</v>
      </c>
      <c r="H203" s="44" t="s">
        <v>2455</v>
      </c>
      <c r="I203" s="44"/>
      <c r="J203" s="44" t="s">
        <v>2147</v>
      </c>
      <c r="K203" s="136" t="s">
        <v>2571</v>
      </c>
      <c r="L203" s="136" t="s">
        <v>2449</v>
      </c>
      <c r="M203" s="136" t="s">
        <v>2138</v>
      </c>
      <c r="N203" s="136" t="s">
        <v>893</v>
      </c>
      <c r="O203" s="136"/>
      <c r="P203" s="146"/>
      <c r="Q203" s="144"/>
      <c r="R203"/>
    </row>
    <row r="204" spans="1:18" ht="13.5">
      <c r="A204" s="135"/>
      <c r="B204" s="39">
        <v>65</v>
      </c>
      <c r="C204" s="40" t="s">
        <v>2256</v>
      </c>
      <c r="D204" s="37" t="s">
        <v>2384</v>
      </c>
      <c r="E204" s="41" t="s">
        <v>2385</v>
      </c>
      <c r="F204" s="41" t="s">
        <v>2895</v>
      </c>
      <c r="G204" s="41" t="s">
        <v>46</v>
      </c>
      <c r="H204" s="41" t="s">
        <v>2944</v>
      </c>
      <c r="I204" s="41" t="s">
        <v>2895</v>
      </c>
      <c r="J204" s="41" t="s">
        <v>505</v>
      </c>
      <c r="K204" s="137" t="s">
        <v>506</v>
      </c>
      <c r="L204" s="137" t="s">
        <v>507</v>
      </c>
      <c r="M204" s="137" t="s">
        <v>994</v>
      </c>
      <c r="N204" s="137" t="s">
        <v>995</v>
      </c>
      <c r="O204" s="137"/>
      <c r="P204" s="145" t="s">
        <v>2238</v>
      </c>
      <c r="Q204" s="143"/>
      <c r="R204"/>
    </row>
    <row r="205" spans="1:18" ht="13.5">
      <c r="A205" s="134" t="s">
        <v>1638</v>
      </c>
      <c r="B205" s="42"/>
      <c r="C205" s="43" t="s">
        <v>1971</v>
      </c>
      <c r="D205" s="38" t="s">
        <v>2526</v>
      </c>
      <c r="E205" s="44" t="s">
        <v>2413</v>
      </c>
      <c r="F205" s="44"/>
      <c r="G205" s="44" t="s">
        <v>242</v>
      </c>
      <c r="H205" s="44" t="s">
        <v>243</v>
      </c>
      <c r="I205" s="44"/>
      <c r="J205" s="44" t="s">
        <v>653</v>
      </c>
      <c r="K205" s="136" t="s">
        <v>2555</v>
      </c>
      <c r="L205" s="136" t="s">
        <v>2472</v>
      </c>
      <c r="M205" s="136" t="s">
        <v>2398</v>
      </c>
      <c r="N205" s="136" t="s">
        <v>1274</v>
      </c>
      <c r="O205" s="136"/>
      <c r="P205" s="146"/>
      <c r="Q205" s="144"/>
      <c r="R205"/>
    </row>
    <row r="206" spans="1:18" ht="13.5">
      <c r="A206" s="135"/>
      <c r="B206" s="39">
        <v>18</v>
      </c>
      <c r="C206" s="40" t="s">
        <v>2204</v>
      </c>
      <c r="D206" s="37" t="s">
        <v>2205</v>
      </c>
      <c r="E206" s="41" t="s">
        <v>2076</v>
      </c>
      <c r="F206" s="41" t="s">
        <v>2895</v>
      </c>
      <c r="G206" s="41" t="s">
        <v>2621</v>
      </c>
      <c r="H206" s="41" t="s">
        <v>2946</v>
      </c>
      <c r="I206" s="41" t="s">
        <v>2895</v>
      </c>
      <c r="J206" s="41" t="s">
        <v>516</v>
      </c>
      <c r="K206" s="137" t="s">
        <v>517</v>
      </c>
      <c r="L206" s="137" t="s">
        <v>518</v>
      </c>
      <c r="M206" s="137" t="s">
        <v>669</v>
      </c>
      <c r="N206" s="137" t="s">
        <v>339</v>
      </c>
      <c r="O206" s="137"/>
      <c r="P206" s="145" t="s">
        <v>2818</v>
      </c>
      <c r="Q206" s="143"/>
      <c r="R206"/>
    </row>
    <row r="207" spans="1:18" ht="13.5">
      <c r="A207" s="134" t="s">
        <v>1663</v>
      </c>
      <c r="B207" s="42"/>
      <c r="C207" s="43" t="s">
        <v>1751</v>
      </c>
      <c r="D207" s="38" t="s">
        <v>2773</v>
      </c>
      <c r="E207" s="44" t="s">
        <v>2774</v>
      </c>
      <c r="F207" s="44"/>
      <c r="G207" s="44" t="s">
        <v>220</v>
      </c>
      <c r="H207" s="44" t="s">
        <v>221</v>
      </c>
      <c r="I207" s="44"/>
      <c r="J207" s="44" t="s">
        <v>728</v>
      </c>
      <c r="K207" s="136" t="s">
        <v>2550</v>
      </c>
      <c r="L207" s="136" t="s">
        <v>729</v>
      </c>
      <c r="M207" s="136" t="s">
        <v>2541</v>
      </c>
      <c r="N207" s="136" t="s">
        <v>2427</v>
      </c>
      <c r="O207" s="136"/>
      <c r="P207" s="146"/>
      <c r="Q207" s="144"/>
      <c r="R207"/>
    </row>
    <row r="208" spans="1:18" ht="13.5">
      <c r="A208" s="135"/>
      <c r="B208" s="39">
        <v>37</v>
      </c>
      <c r="C208" s="40" t="s">
        <v>2053</v>
      </c>
      <c r="D208" s="37" t="s">
        <v>2054</v>
      </c>
      <c r="E208" s="41" t="s">
        <v>2055</v>
      </c>
      <c r="F208" s="41" t="s">
        <v>2895</v>
      </c>
      <c r="G208" s="41" t="s">
        <v>2896</v>
      </c>
      <c r="H208" s="41" t="s">
        <v>2897</v>
      </c>
      <c r="I208" s="41" t="s">
        <v>2895</v>
      </c>
      <c r="J208" s="41" t="s">
        <v>324</v>
      </c>
      <c r="K208" s="137" t="s">
        <v>1</v>
      </c>
      <c r="L208" s="137" t="s">
        <v>325</v>
      </c>
      <c r="M208" s="137" t="s">
        <v>875</v>
      </c>
      <c r="N208" s="137"/>
      <c r="O208" s="137"/>
      <c r="P208" s="145" t="s">
        <v>2238</v>
      </c>
      <c r="Q208" s="143"/>
      <c r="R208"/>
    </row>
    <row r="209" spans="1:18" ht="13.5">
      <c r="A209" s="134" t="s">
        <v>1659</v>
      </c>
      <c r="B209" s="42"/>
      <c r="C209" s="43" t="s">
        <v>1835</v>
      </c>
      <c r="D209" s="38" t="s">
        <v>2068</v>
      </c>
      <c r="E209" s="44" t="s">
        <v>2056</v>
      </c>
      <c r="F209" s="44"/>
      <c r="G209" s="44" t="s">
        <v>2073</v>
      </c>
      <c r="H209" s="44" t="s">
        <v>2078</v>
      </c>
      <c r="I209" s="44"/>
      <c r="J209" s="44" t="s">
        <v>2057</v>
      </c>
      <c r="K209" s="136" t="s">
        <v>2063</v>
      </c>
      <c r="L209" s="136" t="s">
        <v>219</v>
      </c>
      <c r="M209" s="136" t="s">
        <v>2056</v>
      </c>
      <c r="N209" s="136"/>
      <c r="O209" s="136"/>
      <c r="P209" s="146"/>
      <c r="Q209" s="144"/>
      <c r="R209"/>
    </row>
    <row r="210" spans="1:18" ht="13.5">
      <c r="A210" s="135"/>
      <c r="B210" s="39">
        <v>28</v>
      </c>
      <c r="C210" s="40" t="s">
        <v>2195</v>
      </c>
      <c r="D210" s="37" t="s">
        <v>2196</v>
      </c>
      <c r="E210" s="41" t="s">
        <v>2197</v>
      </c>
      <c r="F210" s="41" t="s">
        <v>2895</v>
      </c>
      <c r="G210" s="41" t="s">
        <v>2129</v>
      </c>
      <c r="H210" s="41" t="s">
        <v>2114</v>
      </c>
      <c r="I210" s="41" t="s">
        <v>2895</v>
      </c>
      <c r="J210" s="41" t="s">
        <v>365</v>
      </c>
      <c r="K210" s="137" t="s">
        <v>2596</v>
      </c>
      <c r="L210" s="137" t="s">
        <v>366</v>
      </c>
      <c r="M210" s="137" t="s">
        <v>876</v>
      </c>
      <c r="N210" s="137"/>
      <c r="O210" s="137"/>
      <c r="P210" s="145" t="s">
        <v>2238</v>
      </c>
      <c r="Q210" s="143"/>
      <c r="R210"/>
    </row>
    <row r="211" spans="1:18" ht="13.5">
      <c r="A211" s="134" t="s">
        <v>1663</v>
      </c>
      <c r="B211" s="42"/>
      <c r="C211" s="43" t="s">
        <v>1774</v>
      </c>
      <c r="D211" s="38" t="s">
        <v>2756</v>
      </c>
      <c r="E211" s="44" t="s">
        <v>2757</v>
      </c>
      <c r="F211" s="44"/>
      <c r="G211" s="44" t="s">
        <v>2809</v>
      </c>
      <c r="H211" s="44" t="s">
        <v>196</v>
      </c>
      <c r="I211" s="44"/>
      <c r="J211" s="44" t="s">
        <v>143</v>
      </c>
      <c r="K211" s="136" t="s">
        <v>654</v>
      </c>
      <c r="L211" s="136" t="s">
        <v>655</v>
      </c>
      <c r="M211" s="136" t="s">
        <v>1118</v>
      </c>
      <c r="N211" s="136"/>
      <c r="O211" s="136"/>
      <c r="P211" s="146"/>
      <c r="Q211" s="144"/>
      <c r="R211"/>
    </row>
    <row r="212" spans="1:18" ht="13.5">
      <c r="A212" s="135"/>
      <c r="B212" s="39">
        <v>53</v>
      </c>
      <c r="C212" s="40" t="s">
        <v>2178</v>
      </c>
      <c r="D212" s="37" t="s">
        <v>2179</v>
      </c>
      <c r="E212" s="41" t="s">
        <v>2180</v>
      </c>
      <c r="F212" s="41" t="s">
        <v>2895</v>
      </c>
      <c r="G212" s="41" t="s">
        <v>2162</v>
      </c>
      <c r="H212" s="41" t="s">
        <v>32</v>
      </c>
      <c r="I212" s="41" t="s">
        <v>2895</v>
      </c>
      <c r="J212" s="41" t="s">
        <v>409</v>
      </c>
      <c r="K212" s="137" t="s">
        <v>430</v>
      </c>
      <c r="L212" s="137" t="s">
        <v>431</v>
      </c>
      <c r="M212" s="137" t="s">
        <v>928</v>
      </c>
      <c r="N212" s="137"/>
      <c r="O212" s="137"/>
      <c r="P212" s="145" t="s">
        <v>929</v>
      </c>
      <c r="Q212" s="143"/>
      <c r="R212"/>
    </row>
    <row r="213" spans="1:18" ht="13.5">
      <c r="A213" s="134" t="s">
        <v>1640</v>
      </c>
      <c r="B213" s="42"/>
      <c r="C213" s="43" t="s">
        <v>1828</v>
      </c>
      <c r="D213" s="38" t="s">
        <v>2725</v>
      </c>
      <c r="E213" s="44" t="s">
        <v>2726</v>
      </c>
      <c r="F213" s="44"/>
      <c r="G213" s="44" t="s">
        <v>2526</v>
      </c>
      <c r="H213" s="44" t="s">
        <v>156</v>
      </c>
      <c r="I213" s="44"/>
      <c r="J213" s="44" t="s">
        <v>2147</v>
      </c>
      <c r="K213" s="136" t="s">
        <v>626</v>
      </c>
      <c r="L213" s="136" t="s">
        <v>2813</v>
      </c>
      <c r="M213" s="136" t="s">
        <v>1275</v>
      </c>
      <c r="N213" s="136"/>
      <c r="O213" s="136"/>
      <c r="P213" s="146"/>
      <c r="Q213" s="144"/>
      <c r="R213"/>
    </row>
    <row r="214" spans="1:18" ht="13.5">
      <c r="A214" s="135"/>
      <c r="B214" s="39">
        <v>14</v>
      </c>
      <c r="C214" s="40" t="s">
        <v>2163</v>
      </c>
      <c r="D214" s="37" t="s">
        <v>2164</v>
      </c>
      <c r="E214" s="41" t="s">
        <v>2165</v>
      </c>
      <c r="F214" s="41" t="s">
        <v>2895</v>
      </c>
      <c r="G214" s="41" t="s">
        <v>2930</v>
      </c>
      <c r="H214" s="41" t="s">
        <v>2911</v>
      </c>
      <c r="I214" s="41" t="s">
        <v>2895</v>
      </c>
      <c r="J214" s="41" t="s">
        <v>338</v>
      </c>
      <c r="K214" s="137" t="s">
        <v>339</v>
      </c>
      <c r="L214" s="137" t="s">
        <v>340</v>
      </c>
      <c r="M214" s="137"/>
      <c r="N214" s="137"/>
      <c r="O214" s="137"/>
      <c r="P214" s="145" t="s">
        <v>877</v>
      </c>
      <c r="Q214" s="143"/>
      <c r="R214"/>
    </row>
    <row r="215" spans="1:18" ht="13.5">
      <c r="A215" s="134" t="s">
        <v>1663</v>
      </c>
      <c r="B215" s="42"/>
      <c r="C215" s="43" t="s">
        <v>1749</v>
      </c>
      <c r="D215" s="38" t="s">
        <v>2696</v>
      </c>
      <c r="E215" s="44" t="s">
        <v>2697</v>
      </c>
      <c r="F215" s="44"/>
      <c r="G215" s="44" t="s">
        <v>2480</v>
      </c>
      <c r="H215" s="44" t="s">
        <v>2350</v>
      </c>
      <c r="I215" s="44"/>
      <c r="J215" s="44" t="s">
        <v>2151</v>
      </c>
      <c r="K215" s="136" t="s">
        <v>2403</v>
      </c>
      <c r="L215" s="136" t="s">
        <v>2152</v>
      </c>
      <c r="M215" s="136"/>
      <c r="N215" s="136"/>
      <c r="O215" s="136"/>
      <c r="P215" s="146"/>
      <c r="Q215" s="144"/>
      <c r="R215"/>
    </row>
    <row r="216" spans="1:18" ht="13.5">
      <c r="A216" s="135"/>
      <c r="B216" s="39">
        <v>30</v>
      </c>
      <c r="C216" s="40" t="s">
        <v>2175</v>
      </c>
      <c r="D216" s="37" t="s">
        <v>2176</v>
      </c>
      <c r="E216" s="41" t="s">
        <v>2177</v>
      </c>
      <c r="F216" s="41" t="s">
        <v>2895</v>
      </c>
      <c r="G216" s="41" t="s">
        <v>2937</v>
      </c>
      <c r="H216" s="41" t="s">
        <v>2938</v>
      </c>
      <c r="I216" s="41" t="s">
        <v>2895</v>
      </c>
      <c r="J216" s="41" t="s">
        <v>2979</v>
      </c>
      <c r="K216" s="137" t="s">
        <v>2391</v>
      </c>
      <c r="L216" s="137" t="s">
        <v>359</v>
      </c>
      <c r="M216" s="137"/>
      <c r="N216" s="137"/>
      <c r="O216" s="137"/>
      <c r="P216" s="145" t="s">
        <v>2818</v>
      </c>
      <c r="Q216" s="143"/>
      <c r="R216"/>
    </row>
    <row r="217" spans="1:18" ht="13.5">
      <c r="A217" s="134" t="s">
        <v>1660</v>
      </c>
      <c r="B217" s="42"/>
      <c r="C217" s="43" t="s">
        <v>1751</v>
      </c>
      <c r="D217" s="38" t="s">
        <v>2722</v>
      </c>
      <c r="E217" s="44" t="s">
        <v>2723</v>
      </c>
      <c r="F217" s="44"/>
      <c r="G217" s="44" t="s">
        <v>170</v>
      </c>
      <c r="H217" s="44" t="s">
        <v>42</v>
      </c>
      <c r="I217" s="44"/>
      <c r="J217" s="44" t="s">
        <v>644</v>
      </c>
      <c r="K217" s="136" t="s">
        <v>645</v>
      </c>
      <c r="L217" s="136" t="s">
        <v>105</v>
      </c>
      <c r="M217" s="136"/>
      <c r="N217" s="136"/>
      <c r="O217" s="136"/>
      <c r="P217" s="146"/>
      <c r="Q217" s="144"/>
      <c r="R217"/>
    </row>
    <row r="218" spans="1:18" ht="13.5">
      <c r="A218" s="135"/>
      <c r="B218" s="39">
        <v>58</v>
      </c>
      <c r="C218" s="40" t="s">
        <v>2249</v>
      </c>
      <c r="D218" s="37" t="s">
        <v>2375</v>
      </c>
      <c r="E218" s="41" t="s">
        <v>2442</v>
      </c>
      <c r="F218" s="41" t="s">
        <v>2895</v>
      </c>
      <c r="G218" s="41" t="s">
        <v>2767</v>
      </c>
      <c r="H218" s="41" t="s">
        <v>23</v>
      </c>
      <c r="I218" s="41" t="s">
        <v>2895</v>
      </c>
      <c r="J218" s="41" t="s">
        <v>432</v>
      </c>
      <c r="K218" s="137" t="s">
        <v>433</v>
      </c>
      <c r="L218" s="137" t="s">
        <v>434</v>
      </c>
      <c r="M218" s="137"/>
      <c r="N218" s="137"/>
      <c r="O218" s="137"/>
      <c r="P218" s="145" t="s">
        <v>2238</v>
      </c>
      <c r="Q218" s="143"/>
      <c r="R218"/>
    </row>
    <row r="219" spans="1:18" ht="13.5">
      <c r="A219" s="134" t="s">
        <v>1638</v>
      </c>
      <c r="B219" s="42"/>
      <c r="C219" s="43" t="s">
        <v>1417</v>
      </c>
      <c r="D219" s="38" t="s">
        <v>2642</v>
      </c>
      <c r="E219" s="44" t="s">
        <v>2403</v>
      </c>
      <c r="F219" s="44"/>
      <c r="G219" s="44" t="s">
        <v>2451</v>
      </c>
      <c r="H219" s="44" t="s">
        <v>126</v>
      </c>
      <c r="I219" s="44"/>
      <c r="J219" s="44" t="s">
        <v>2387</v>
      </c>
      <c r="K219" s="136" t="s">
        <v>665</v>
      </c>
      <c r="L219" s="136" t="s">
        <v>202</v>
      </c>
      <c r="M219" s="136"/>
      <c r="N219" s="136"/>
      <c r="O219" s="136"/>
      <c r="P219" s="146"/>
      <c r="Q219" s="144"/>
      <c r="R219"/>
    </row>
    <row r="220" spans="1:18" ht="13.5">
      <c r="A220" s="135"/>
      <c r="B220" s="39">
        <v>47</v>
      </c>
      <c r="C220" s="40" t="s">
        <v>2065</v>
      </c>
      <c r="D220" s="37" t="s">
        <v>2066</v>
      </c>
      <c r="E220" s="41" t="s">
        <v>2067</v>
      </c>
      <c r="F220" s="41" t="s">
        <v>2895</v>
      </c>
      <c r="G220" s="41" t="s">
        <v>47</v>
      </c>
      <c r="H220" s="41" t="s">
        <v>48</v>
      </c>
      <c r="I220" s="41" t="s">
        <v>2895</v>
      </c>
      <c r="J220" s="41" t="s">
        <v>437</v>
      </c>
      <c r="K220" s="137" t="s">
        <v>438</v>
      </c>
      <c r="L220" s="137" t="s">
        <v>439</v>
      </c>
      <c r="M220" s="137"/>
      <c r="N220" s="137"/>
      <c r="O220" s="137"/>
      <c r="P220" s="145" t="s">
        <v>2238</v>
      </c>
      <c r="Q220" s="143"/>
      <c r="R220"/>
    </row>
    <row r="221" spans="1:18" ht="13.5">
      <c r="A221" s="134" t="s">
        <v>1659</v>
      </c>
      <c r="B221" s="42"/>
      <c r="C221" s="43" t="s">
        <v>1405</v>
      </c>
      <c r="D221" s="38" t="s">
        <v>2063</v>
      </c>
      <c r="E221" s="44" t="s">
        <v>2349</v>
      </c>
      <c r="F221" s="44"/>
      <c r="G221" s="44" t="s">
        <v>2079</v>
      </c>
      <c r="H221" s="44" t="s">
        <v>244</v>
      </c>
      <c r="I221" s="44"/>
      <c r="J221" s="44" t="s">
        <v>2078</v>
      </c>
      <c r="K221" s="136" t="s">
        <v>2078</v>
      </c>
      <c r="L221" s="136" t="s">
        <v>2084</v>
      </c>
      <c r="M221" s="136"/>
      <c r="N221" s="136"/>
      <c r="O221" s="136"/>
      <c r="P221" s="146"/>
      <c r="Q221" s="144"/>
      <c r="R221"/>
    </row>
    <row r="222" spans="1:18" ht="13.5">
      <c r="A222" s="135"/>
      <c r="B222" s="39">
        <v>74</v>
      </c>
      <c r="C222" s="40" t="s">
        <v>2265</v>
      </c>
      <c r="D222" s="37" t="s">
        <v>2539</v>
      </c>
      <c r="E222" s="41" t="s">
        <v>2540</v>
      </c>
      <c r="F222" s="41" t="s">
        <v>2895</v>
      </c>
      <c r="G222" s="41" t="s">
        <v>30</v>
      </c>
      <c r="H222" s="41" t="s">
        <v>31</v>
      </c>
      <c r="I222" s="41" t="s">
        <v>2895</v>
      </c>
      <c r="J222" s="41" t="s">
        <v>501</v>
      </c>
      <c r="K222" s="137" t="s">
        <v>171</v>
      </c>
      <c r="L222" s="137" t="s">
        <v>502</v>
      </c>
      <c r="M222" s="137"/>
      <c r="N222" s="137"/>
      <c r="O222" s="137"/>
      <c r="P222" s="145" t="s">
        <v>2420</v>
      </c>
      <c r="Q222" s="143"/>
      <c r="R222"/>
    </row>
    <row r="223" spans="1:18" ht="13.5">
      <c r="A223" s="134" t="s">
        <v>1638</v>
      </c>
      <c r="B223" s="42"/>
      <c r="C223" s="43" t="s">
        <v>1867</v>
      </c>
      <c r="D223" s="38" t="s">
        <v>2741</v>
      </c>
      <c r="E223" s="44" t="s">
        <v>2460</v>
      </c>
      <c r="F223" s="44"/>
      <c r="G223" s="44" t="s">
        <v>146</v>
      </c>
      <c r="H223" s="44" t="s">
        <v>2171</v>
      </c>
      <c r="I223" s="44"/>
      <c r="J223" s="44" t="s">
        <v>701</v>
      </c>
      <c r="K223" s="136" t="s">
        <v>702</v>
      </c>
      <c r="L223" s="136" t="s">
        <v>139</v>
      </c>
      <c r="M223" s="136"/>
      <c r="N223" s="136"/>
      <c r="O223" s="136"/>
      <c r="P223" s="146"/>
      <c r="Q223" s="144"/>
      <c r="R223"/>
    </row>
    <row r="224" spans="1:18" ht="13.5">
      <c r="A224" s="135"/>
      <c r="B224" s="39">
        <v>40</v>
      </c>
      <c r="C224" s="40" t="s">
        <v>2144</v>
      </c>
      <c r="D224" s="37" t="s">
        <v>2145</v>
      </c>
      <c r="E224" s="41" t="s">
        <v>2146</v>
      </c>
      <c r="F224" s="41" t="s">
        <v>2895</v>
      </c>
      <c r="G224" s="41" t="s">
        <v>2926</v>
      </c>
      <c r="H224" s="41" t="s">
        <v>2927</v>
      </c>
      <c r="I224" s="41" t="s">
        <v>2895</v>
      </c>
      <c r="J224" s="41" t="s">
        <v>369</v>
      </c>
      <c r="K224" s="137" t="s">
        <v>2915</v>
      </c>
      <c r="L224" s="137"/>
      <c r="M224" s="137"/>
      <c r="N224" s="137"/>
      <c r="O224" s="137"/>
      <c r="P224" s="145" t="s">
        <v>578</v>
      </c>
      <c r="Q224" s="143"/>
      <c r="R224"/>
    </row>
    <row r="225" spans="1:18" ht="13.5">
      <c r="A225" s="134" t="s">
        <v>1638</v>
      </c>
      <c r="B225" s="42"/>
      <c r="C225" s="43" t="s">
        <v>1766</v>
      </c>
      <c r="D225" s="38" t="s">
        <v>2498</v>
      </c>
      <c r="E225" s="44" t="s">
        <v>2401</v>
      </c>
      <c r="F225" s="44"/>
      <c r="G225" s="44" t="s">
        <v>2479</v>
      </c>
      <c r="H225" s="44" t="s">
        <v>107</v>
      </c>
      <c r="I225" s="44"/>
      <c r="J225" s="44" t="s">
        <v>2386</v>
      </c>
      <c r="K225" s="136" t="s">
        <v>2495</v>
      </c>
      <c r="L225" s="136"/>
      <c r="M225" s="136"/>
      <c r="N225" s="136"/>
      <c r="O225" s="136"/>
      <c r="P225" s="146"/>
      <c r="Q225" s="144"/>
      <c r="R225"/>
    </row>
    <row r="226" spans="1:18" ht="13.5">
      <c r="A226" s="135"/>
      <c r="B226" s="39">
        <v>100</v>
      </c>
      <c r="C226" s="40" t="s">
        <v>2291</v>
      </c>
      <c r="D226" s="37" t="s">
        <v>2515</v>
      </c>
      <c r="E226" s="41" t="s">
        <v>2516</v>
      </c>
      <c r="F226" s="41" t="s">
        <v>2895</v>
      </c>
      <c r="G226" s="41" t="s">
        <v>149</v>
      </c>
      <c r="H226" s="41" t="s">
        <v>150</v>
      </c>
      <c r="I226" s="41" t="s">
        <v>2895</v>
      </c>
      <c r="J226" s="41" t="s">
        <v>731</v>
      </c>
      <c r="K226" s="137" t="s">
        <v>2980</v>
      </c>
      <c r="L226" s="137"/>
      <c r="M226" s="137"/>
      <c r="N226" s="137"/>
      <c r="O226" s="137"/>
      <c r="P226" s="145" t="s">
        <v>2818</v>
      </c>
      <c r="Q226" s="143"/>
      <c r="R226"/>
    </row>
    <row r="227" spans="1:18" ht="13.5">
      <c r="A227" s="134" t="s">
        <v>1661</v>
      </c>
      <c r="B227" s="42"/>
      <c r="C227" s="43" t="s">
        <v>1789</v>
      </c>
      <c r="D227" s="38" t="s">
        <v>2706</v>
      </c>
      <c r="E227" s="44" t="s">
        <v>290</v>
      </c>
      <c r="F227" s="44"/>
      <c r="G227" s="44" t="s">
        <v>151</v>
      </c>
      <c r="H227" s="44" t="s">
        <v>152</v>
      </c>
      <c r="I227" s="44"/>
      <c r="J227" s="44" t="s">
        <v>732</v>
      </c>
      <c r="K227" s="136" t="s">
        <v>733</v>
      </c>
      <c r="L227" s="136"/>
      <c r="M227" s="136"/>
      <c r="N227" s="136"/>
      <c r="O227" s="136"/>
      <c r="P227" s="146"/>
      <c r="Q227" s="144"/>
      <c r="R227"/>
    </row>
    <row r="228" spans="1:18" ht="13.5">
      <c r="A228" s="135"/>
      <c r="B228" s="39">
        <v>107</v>
      </c>
      <c r="C228" s="40" t="s">
        <v>2298</v>
      </c>
      <c r="D228" s="37" t="s">
        <v>2628</v>
      </c>
      <c r="E228" s="41" t="s">
        <v>2629</v>
      </c>
      <c r="F228" s="41" t="s">
        <v>2895</v>
      </c>
      <c r="G228" s="41" t="s">
        <v>2119</v>
      </c>
      <c r="H228" s="41" t="s">
        <v>77</v>
      </c>
      <c r="I228" s="41" t="s">
        <v>2895</v>
      </c>
      <c r="J228" s="41" t="s">
        <v>734</v>
      </c>
      <c r="K228" s="137"/>
      <c r="L228" s="137"/>
      <c r="M228" s="137"/>
      <c r="N228" s="137"/>
      <c r="O228" s="137"/>
      <c r="P228" s="145" t="s">
        <v>2238</v>
      </c>
      <c r="Q228" s="143"/>
      <c r="R228"/>
    </row>
    <row r="229" spans="1:18" ht="13.5">
      <c r="A229" s="134" t="s">
        <v>1659</v>
      </c>
      <c r="B229" s="42"/>
      <c r="C229" s="43" t="s">
        <v>1454</v>
      </c>
      <c r="D229" s="38" t="s">
        <v>2630</v>
      </c>
      <c r="E229" s="44" t="s">
        <v>2631</v>
      </c>
      <c r="F229" s="44"/>
      <c r="G229" s="44" t="s">
        <v>78</v>
      </c>
      <c r="H229" s="44" t="s">
        <v>79</v>
      </c>
      <c r="I229" s="44"/>
      <c r="J229" s="44" t="s">
        <v>735</v>
      </c>
      <c r="K229" s="136"/>
      <c r="L229" s="136"/>
      <c r="M229" s="136"/>
      <c r="N229" s="136"/>
      <c r="O229" s="136"/>
      <c r="P229" s="146"/>
      <c r="Q229" s="144"/>
      <c r="R229"/>
    </row>
    <row r="230" spans="1:18" ht="13.5">
      <c r="A230" s="135"/>
      <c r="B230" s="39">
        <v>93</v>
      </c>
      <c r="C230" s="40" t="s">
        <v>2284</v>
      </c>
      <c r="D230" s="37" t="s">
        <v>2510</v>
      </c>
      <c r="E230" s="41" t="s">
        <v>292</v>
      </c>
      <c r="F230" s="41" t="s">
        <v>2895</v>
      </c>
      <c r="G230" s="41" t="s">
        <v>189</v>
      </c>
      <c r="H230" s="41" t="s">
        <v>190</v>
      </c>
      <c r="I230" s="41" t="s">
        <v>2895</v>
      </c>
      <c r="J230" s="41" t="s">
        <v>446</v>
      </c>
      <c r="K230" s="137"/>
      <c r="L230" s="137"/>
      <c r="M230" s="137"/>
      <c r="N230" s="137"/>
      <c r="O230" s="137"/>
      <c r="P230" s="145" t="s">
        <v>2238</v>
      </c>
      <c r="Q230" s="143"/>
      <c r="R230"/>
    </row>
    <row r="231" spans="1:18" ht="13.5">
      <c r="A231" s="134" t="s">
        <v>1638</v>
      </c>
      <c r="B231" s="42"/>
      <c r="C231" s="43" t="s">
        <v>1849</v>
      </c>
      <c r="D231" s="38" t="s">
        <v>293</v>
      </c>
      <c r="E231" s="44" t="s">
        <v>294</v>
      </c>
      <c r="F231" s="44"/>
      <c r="G231" s="44" t="s">
        <v>191</v>
      </c>
      <c r="H231" s="44" t="s">
        <v>192</v>
      </c>
      <c r="I231" s="44"/>
      <c r="J231" s="44" t="s">
        <v>2535</v>
      </c>
      <c r="K231" s="136"/>
      <c r="L231" s="136"/>
      <c r="M231" s="136"/>
      <c r="N231" s="136"/>
      <c r="O231" s="136"/>
      <c r="P231" s="146"/>
      <c r="Q231" s="144"/>
      <c r="R231"/>
    </row>
    <row r="232" spans="1:18" ht="13.5">
      <c r="A232" s="135"/>
      <c r="B232" s="39">
        <v>114</v>
      </c>
      <c r="C232" s="40" t="s">
        <v>2305</v>
      </c>
      <c r="D232" s="37" t="s">
        <v>2623</v>
      </c>
      <c r="E232" s="41" t="s">
        <v>2624</v>
      </c>
      <c r="F232" s="41" t="s">
        <v>2895</v>
      </c>
      <c r="G232" s="41" t="s">
        <v>2978</v>
      </c>
      <c r="H232" s="41" t="s">
        <v>86</v>
      </c>
      <c r="I232" s="41"/>
      <c r="J232" s="41"/>
      <c r="K232" s="137"/>
      <c r="L232" s="137"/>
      <c r="M232" s="137"/>
      <c r="N232" s="137"/>
      <c r="O232" s="137"/>
      <c r="P232" s="145" t="s">
        <v>2238</v>
      </c>
      <c r="Q232" s="143"/>
      <c r="R232"/>
    </row>
    <row r="233" spans="1:18" ht="13.5">
      <c r="A233" s="134" t="s">
        <v>1640</v>
      </c>
      <c r="B233" s="42"/>
      <c r="C233" s="43" t="s">
        <v>1682</v>
      </c>
      <c r="D233" s="38" t="s">
        <v>2625</v>
      </c>
      <c r="E233" s="44" t="s">
        <v>2138</v>
      </c>
      <c r="F233" s="44"/>
      <c r="G233" s="44" t="s">
        <v>87</v>
      </c>
      <c r="H233" s="44" t="s">
        <v>88</v>
      </c>
      <c r="I233" s="44"/>
      <c r="J233" s="44"/>
      <c r="K233" s="136"/>
      <c r="L233" s="136"/>
      <c r="M233" s="136"/>
      <c r="N233" s="136"/>
      <c r="O233" s="136"/>
      <c r="P233" s="146"/>
      <c r="Q233" s="144"/>
      <c r="R233"/>
    </row>
    <row r="234" spans="1:18" ht="13.5">
      <c r="A234" s="135"/>
      <c r="B234" s="39">
        <v>105</v>
      </c>
      <c r="C234" s="40" t="s">
        <v>2296</v>
      </c>
      <c r="D234" s="37" t="s">
        <v>2517</v>
      </c>
      <c r="E234" s="41" t="s">
        <v>2518</v>
      </c>
      <c r="F234" s="41" t="s">
        <v>2895</v>
      </c>
      <c r="G234" s="41" t="s">
        <v>7</v>
      </c>
      <c r="H234" s="41" t="s">
        <v>134</v>
      </c>
      <c r="I234" s="41"/>
      <c r="J234" s="41"/>
      <c r="K234" s="137"/>
      <c r="L234" s="137"/>
      <c r="M234" s="137"/>
      <c r="N234" s="137"/>
      <c r="O234" s="137"/>
      <c r="P234" s="145" t="s">
        <v>2818</v>
      </c>
      <c r="Q234" s="143"/>
      <c r="R234"/>
    </row>
    <row r="235" spans="1:18" ht="13.5">
      <c r="A235" s="134" t="s">
        <v>1641</v>
      </c>
      <c r="B235" s="42"/>
      <c r="C235" s="43" t="s">
        <v>1809</v>
      </c>
      <c r="D235" s="38" t="s">
        <v>2715</v>
      </c>
      <c r="E235" s="44" t="s">
        <v>2676</v>
      </c>
      <c r="F235" s="44"/>
      <c r="G235" s="44" t="s">
        <v>135</v>
      </c>
      <c r="H235" s="44" t="s">
        <v>2507</v>
      </c>
      <c r="I235" s="44"/>
      <c r="J235" s="44"/>
      <c r="K235" s="136"/>
      <c r="L235" s="136"/>
      <c r="M235" s="136"/>
      <c r="N235" s="136"/>
      <c r="O235" s="136"/>
      <c r="P235" s="146"/>
      <c r="Q235" s="144"/>
      <c r="R235"/>
    </row>
    <row r="236" spans="1:18" ht="13.5">
      <c r="A236" s="135"/>
      <c r="B236" s="39">
        <v>71</v>
      </c>
      <c r="C236" s="40" t="s">
        <v>2262</v>
      </c>
      <c r="D236" s="37" t="s">
        <v>2207</v>
      </c>
      <c r="E236" s="41" t="s">
        <v>2376</v>
      </c>
      <c r="F236" s="41" t="s">
        <v>2895</v>
      </c>
      <c r="G236" s="41" t="s">
        <v>30</v>
      </c>
      <c r="H236" s="41"/>
      <c r="I236" s="41"/>
      <c r="J236" s="41"/>
      <c r="K236" s="137"/>
      <c r="L236" s="137"/>
      <c r="M236" s="137"/>
      <c r="N236" s="137"/>
      <c r="O236" s="137"/>
      <c r="P236" s="145" t="s">
        <v>2238</v>
      </c>
      <c r="Q236" s="143"/>
      <c r="R236"/>
    </row>
    <row r="237" spans="1:18" ht="13.5">
      <c r="A237" s="134" t="s">
        <v>1641</v>
      </c>
      <c r="B237" s="42"/>
      <c r="C237" s="43" t="s">
        <v>1429</v>
      </c>
      <c r="D237" s="38" t="s">
        <v>2645</v>
      </c>
      <c r="E237" s="44" t="s">
        <v>2646</v>
      </c>
      <c r="F237" s="44"/>
      <c r="G237" s="44" t="s">
        <v>2409</v>
      </c>
      <c r="H237" s="44"/>
      <c r="I237" s="44"/>
      <c r="J237" s="44"/>
      <c r="K237" s="136"/>
      <c r="L237" s="136"/>
      <c r="M237" s="136"/>
      <c r="N237" s="136"/>
      <c r="O237" s="136"/>
      <c r="P237" s="146"/>
      <c r="Q237" s="144"/>
      <c r="R237"/>
    </row>
    <row r="238" spans="1:18" ht="13.5">
      <c r="A238" s="135"/>
      <c r="B238" s="39">
        <v>133</v>
      </c>
      <c r="C238" s="40" t="s">
        <v>2275</v>
      </c>
      <c r="D238" s="37" t="s">
        <v>2711</v>
      </c>
      <c r="E238" s="41" t="s">
        <v>2712</v>
      </c>
      <c r="F238" s="41" t="s">
        <v>2895</v>
      </c>
      <c r="G238" s="41" t="s">
        <v>2162</v>
      </c>
      <c r="H238" s="41"/>
      <c r="I238" s="41"/>
      <c r="J238" s="41"/>
      <c r="K238" s="137"/>
      <c r="L238" s="137"/>
      <c r="M238" s="137"/>
      <c r="N238" s="137"/>
      <c r="O238" s="137"/>
      <c r="P238" s="145" t="s">
        <v>2420</v>
      </c>
      <c r="Q238" s="143"/>
      <c r="R238"/>
    </row>
    <row r="239" spans="1:18" ht="13.5">
      <c r="A239" s="134" t="s">
        <v>1639</v>
      </c>
      <c r="B239" s="42"/>
      <c r="C239" s="43" t="s">
        <v>1751</v>
      </c>
      <c r="D239" s="38" t="s">
        <v>2713</v>
      </c>
      <c r="E239" s="44" t="s">
        <v>2714</v>
      </c>
      <c r="F239" s="44"/>
      <c r="G239" s="44" t="s">
        <v>262</v>
      </c>
      <c r="H239" s="44"/>
      <c r="I239" s="44"/>
      <c r="J239" s="44"/>
      <c r="K239" s="136"/>
      <c r="L239" s="136"/>
      <c r="M239" s="136"/>
      <c r="N239" s="136"/>
      <c r="O239" s="136"/>
      <c r="P239" s="146"/>
      <c r="Q239" s="144"/>
      <c r="R239"/>
    </row>
    <row r="240" spans="1:18" ht="13.5">
      <c r="A240" s="135"/>
      <c r="B240" s="39">
        <v>33</v>
      </c>
      <c r="C240" s="40" t="s">
        <v>2139</v>
      </c>
      <c r="D240" s="37" t="s">
        <v>2140</v>
      </c>
      <c r="E240" s="41" t="s">
        <v>2141</v>
      </c>
      <c r="F240" s="41"/>
      <c r="G240" s="41"/>
      <c r="H240" s="41"/>
      <c r="I240" s="41"/>
      <c r="J240" s="41"/>
      <c r="K240" s="137"/>
      <c r="L240" s="137"/>
      <c r="M240" s="137"/>
      <c r="N240" s="137"/>
      <c r="O240" s="137"/>
      <c r="P240" s="145" t="s">
        <v>2238</v>
      </c>
      <c r="Q240" s="143"/>
      <c r="R240"/>
    </row>
    <row r="241" spans="1:18" ht="13.5">
      <c r="A241" s="134" t="s">
        <v>1659</v>
      </c>
      <c r="B241" s="42"/>
      <c r="C241" s="43" t="s">
        <v>1920</v>
      </c>
      <c r="D241" s="38" t="s">
        <v>2073</v>
      </c>
      <c r="E241" s="44" t="s">
        <v>2647</v>
      </c>
      <c r="F241" s="44"/>
      <c r="G241" s="44"/>
      <c r="H241" s="44"/>
      <c r="I241" s="44"/>
      <c r="J241" s="44"/>
      <c r="K241" s="136"/>
      <c r="L241" s="136"/>
      <c r="M241" s="136"/>
      <c r="N241" s="136"/>
      <c r="O241" s="136"/>
      <c r="P241" s="146"/>
      <c r="Q241" s="144"/>
      <c r="R241"/>
    </row>
    <row r="242" spans="1:18" ht="13.5">
      <c r="A242" s="135"/>
      <c r="B242" s="39">
        <v>95</v>
      </c>
      <c r="C242" s="40" t="s">
        <v>2286</v>
      </c>
      <c r="D242" s="37" t="s">
        <v>2200</v>
      </c>
      <c r="E242" s="41" t="s">
        <v>2780</v>
      </c>
      <c r="F242" s="41"/>
      <c r="G242" s="41"/>
      <c r="H242" s="41"/>
      <c r="I242" s="41"/>
      <c r="J242" s="41"/>
      <c r="K242" s="137"/>
      <c r="L242" s="137"/>
      <c r="M242" s="137"/>
      <c r="N242" s="137"/>
      <c r="O242" s="137"/>
      <c r="P242" s="145" t="s">
        <v>263</v>
      </c>
      <c r="Q242" s="143"/>
      <c r="R242"/>
    </row>
    <row r="243" spans="1:18" ht="13.5">
      <c r="A243" s="134" t="s">
        <v>1638</v>
      </c>
      <c r="B243" s="42"/>
      <c r="C243" s="43" t="s">
        <v>1793</v>
      </c>
      <c r="D243" s="38" t="s">
        <v>2479</v>
      </c>
      <c r="E243" s="44" t="s">
        <v>2781</v>
      </c>
      <c r="F243" s="44"/>
      <c r="G243" s="44"/>
      <c r="H243" s="44"/>
      <c r="I243" s="44"/>
      <c r="J243" s="44"/>
      <c r="K243" s="136"/>
      <c r="L243" s="136"/>
      <c r="M243" s="136"/>
      <c r="N243" s="136"/>
      <c r="O243" s="136"/>
      <c r="P243" s="146"/>
      <c r="Q243" s="144"/>
      <c r="R243"/>
    </row>
    <row r="244" spans="1:18" ht="13.5">
      <c r="A244" s="135"/>
      <c r="B244" s="39">
        <v>68</v>
      </c>
      <c r="C244" s="40" t="s">
        <v>2259</v>
      </c>
      <c r="D244" s="37" t="s">
        <v>2410</v>
      </c>
      <c r="E244" s="41" t="s">
        <v>2411</v>
      </c>
      <c r="F244" s="41"/>
      <c r="G244" s="41"/>
      <c r="H244" s="41"/>
      <c r="I244" s="41"/>
      <c r="J244" s="41"/>
      <c r="K244" s="137"/>
      <c r="L244" s="137"/>
      <c r="M244" s="137"/>
      <c r="N244" s="137"/>
      <c r="O244" s="137"/>
      <c r="P244" s="145" t="s">
        <v>2238</v>
      </c>
      <c r="Q244" s="143"/>
      <c r="R244"/>
    </row>
    <row r="245" spans="1:18" ht="13.5">
      <c r="A245" s="134" t="s">
        <v>1638</v>
      </c>
      <c r="B245" s="42"/>
      <c r="C245" s="43" t="s">
        <v>1774</v>
      </c>
      <c r="D245" s="38" t="s">
        <v>2561</v>
      </c>
      <c r="E245" s="44" t="s">
        <v>2719</v>
      </c>
      <c r="F245" s="44"/>
      <c r="G245" s="44"/>
      <c r="H245" s="44"/>
      <c r="I245" s="44"/>
      <c r="J245" s="44"/>
      <c r="K245" s="136"/>
      <c r="L245" s="136"/>
      <c r="M245" s="136"/>
      <c r="N245" s="136"/>
      <c r="O245" s="136"/>
      <c r="P245" s="146"/>
      <c r="Q245" s="144"/>
      <c r="R245"/>
    </row>
    <row r="246" spans="1:18" ht="13.5">
      <c r="A246" s="135"/>
      <c r="B246" s="39">
        <v>6</v>
      </c>
      <c r="C246" s="40" t="s">
        <v>2240</v>
      </c>
      <c r="D246" s="37" t="s">
        <v>2418</v>
      </c>
      <c r="E246" s="41" t="s">
        <v>2419</v>
      </c>
      <c r="F246" s="41"/>
      <c r="G246" s="41"/>
      <c r="H246" s="41"/>
      <c r="I246" s="41"/>
      <c r="J246" s="41"/>
      <c r="K246" s="137"/>
      <c r="L246" s="137"/>
      <c r="M246" s="137"/>
      <c r="N246" s="137"/>
      <c r="O246" s="137"/>
      <c r="P246" s="145" t="s">
        <v>2420</v>
      </c>
      <c r="Q246" s="143"/>
      <c r="R246"/>
    </row>
    <row r="247" spans="1:18" ht="13.5">
      <c r="A247" s="134" t="s">
        <v>1663</v>
      </c>
      <c r="B247" s="42"/>
      <c r="C247" s="43" t="s">
        <v>1682</v>
      </c>
      <c r="D247" s="38" t="s">
        <v>2762</v>
      </c>
      <c r="E247" s="44" t="s">
        <v>2763</v>
      </c>
      <c r="F247" s="44"/>
      <c r="G247" s="44"/>
      <c r="H247" s="44"/>
      <c r="I247" s="44"/>
      <c r="J247" s="44"/>
      <c r="K247" s="136"/>
      <c r="L247" s="136"/>
      <c r="M247" s="136"/>
      <c r="N247" s="136"/>
      <c r="O247" s="136"/>
      <c r="P247" s="146"/>
      <c r="Q247" s="144"/>
      <c r="R247"/>
    </row>
    <row r="248" spans="1:18" ht="13.5">
      <c r="A248" s="135"/>
      <c r="B248" s="39">
        <v>62</v>
      </c>
      <c r="C248" s="40" t="s">
        <v>2253</v>
      </c>
      <c r="D248" s="37" t="s">
        <v>2795</v>
      </c>
      <c r="E248" s="41" t="s">
        <v>2796</v>
      </c>
      <c r="F248" s="41"/>
      <c r="G248" s="41"/>
      <c r="H248" s="41"/>
      <c r="I248" s="41"/>
      <c r="J248" s="41"/>
      <c r="K248" s="137"/>
      <c r="L248" s="137"/>
      <c r="M248" s="137"/>
      <c r="N248" s="137"/>
      <c r="O248" s="137"/>
      <c r="P248" s="145" t="s">
        <v>2238</v>
      </c>
      <c r="Q248" s="143"/>
      <c r="R248"/>
    </row>
    <row r="249" spans="1:18" ht="13.5">
      <c r="A249" s="134" t="s">
        <v>1640</v>
      </c>
      <c r="B249" s="42"/>
      <c r="C249" s="43" t="s">
        <v>1805</v>
      </c>
      <c r="D249" s="38" t="s">
        <v>2797</v>
      </c>
      <c r="E249" s="44" t="s">
        <v>2798</v>
      </c>
      <c r="F249" s="44"/>
      <c r="G249" s="44"/>
      <c r="H249" s="44"/>
      <c r="I249" s="44"/>
      <c r="J249" s="44"/>
      <c r="K249" s="136"/>
      <c r="L249" s="136"/>
      <c r="M249" s="136"/>
      <c r="N249" s="136"/>
      <c r="O249" s="136"/>
      <c r="P249" s="146"/>
      <c r="Q249" s="144"/>
      <c r="R249"/>
    </row>
    <row r="250" spans="1:18" ht="13.5">
      <c r="A250" s="135"/>
      <c r="B250" s="39">
        <v>66</v>
      </c>
      <c r="C250" s="40" t="s">
        <v>2257</v>
      </c>
      <c r="D250" s="37" t="s">
        <v>2569</v>
      </c>
      <c r="E250" s="41" t="s">
        <v>2570</v>
      </c>
      <c r="F250" s="41"/>
      <c r="G250" s="41"/>
      <c r="H250" s="41"/>
      <c r="I250" s="41"/>
      <c r="J250" s="41"/>
      <c r="K250" s="137"/>
      <c r="L250" s="137"/>
      <c r="M250" s="137"/>
      <c r="N250" s="137"/>
      <c r="O250" s="137"/>
      <c r="P250" s="145" t="s">
        <v>263</v>
      </c>
      <c r="Q250" s="143"/>
      <c r="R250"/>
    </row>
    <row r="251" spans="1:18" ht="13.5">
      <c r="A251" s="134" t="s">
        <v>1638</v>
      </c>
      <c r="B251" s="42"/>
      <c r="C251" s="43" t="s">
        <v>1422</v>
      </c>
      <c r="D251" s="38" t="s">
        <v>2803</v>
      </c>
      <c r="E251" s="44" t="s">
        <v>2804</v>
      </c>
      <c r="F251" s="44"/>
      <c r="G251" s="44"/>
      <c r="H251" s="44"/>
      <c r="I251" s="44"/>
      <c r="J251" s="44"/>
      <c r="K251" s="136"/>
      <c r="L251" s="136"/>
      <c r="M251" s="136"/>
      <c r="N251" s="136"/>
      <c r="O251" s="136"/>
      <c r="P251" s="146"/>
      <c r="Q251" s="144"/>
      <c r="R251"/>
    </row>
    <row r="252" spans="1:18" ht="13.5">
      <c r="A252" s="135"/>
      <c r="B252" s="39">
        <v>48</v>
      </c>
      <c r="C252" s="40" t="s">
        <v>2244</v>
      </c>
      <c r="D252" s="37" t="s">
        <v>2577</v>
      </c>
      <c r="E252" s="41"/>
      <c r="F252" s="41"/>
      <c r="G252" s="41"/>
      <c r="H252" s="41"/>
      <c r="I252" s="41"/>
      <c r="J252" s="41"/>
      <c r="K252" s="137"/>
      <c r="L252" s="137"/>
      <c r="M252" s="137"/>
      <c r="N252" s="137"/>
      <c r="O252" s="137"/>
      <c r="P252" s="145" t="s">
        <v>2238</v>
      </c>
      <c r="Q252" s="143"/>
      <c r="R252"/>
    </row>
    <row r="253" spans="1:18" ht="13.5">
      <c r="A253" s="134" t="s">
        <v>1639</v>
      </c>
      <c r="B253" s="42"/>
      <c r="C253" s="43" t="s">
        <v>1751</v>
      </c>
      <c r="D253" s="38" t="s">
        <v>2813</v>
      </c>
      <c r="E253" s="44"/>
      <c r="F253" s="44"/>
      <c r="G253" s="44"/>
      <c r="H253" s="44"/>
      <c r="I253" s="44"/>
      <c r="J253" s="44"/>
      <c r="K253" s="136"/>
      <c r="L253" s="136"/>
      <c r="M253" s="136"/>
      <c r="N253" s="136"/>
      <c r="O253" s="136"/>
      <c r="P253" s="146"/>
      <c r="Q253" s="144"/>
      <c r="R253"/>
    </row>
    <row r="254" spans="1:18" ht="13.5">
      <c r="A254" s="135"/>
      <c r="B254" s="39">
        <v>115</v>
      </c>
      <c r="C254" s="40" t="s">
        <v>2306</v>
      </c>
      <c r="D254" s="37" t="s">
        <v>2814</v>
      </c>
      <c r="E254" s="41"/>
      <c r="F254" s="41"/>
      <c r="G254" s="41"/>
      <c r="H254" s="41"/>
      <c r="I254" s="41"/>
      <c r="J254" s="41"/>
      <c r="K254" s="137"/>
      <c r="L254" s="137"/>
      <c r="M254" s="137"/>
      <c r="N254" s="137"/>
      <c r="O254" s="137"/>
      <c r="P254" s="145" t="s">
        <v>2238</v>
      </c>
      <c r="Q254" s="143"/>
      <c r="R254"/>
    </row>
    <row r="255" spans="1:18" ht="13.5">
      <c r="A255" s="134" t="s">
        <v>1640</v>
      </c>
      <c r="B255" s="42"/>
      <c r="C255" s="43" t="s">
        <v>1824</v>
      </c>
      <c r="D255" s="38" t="s">
        <v>2815</v>
      </c>
      <c r="E255" s="44"/>
      <c r="F255" s="44"/>
      <c r="G255" s="44"/>
      <c r="H255" s="44"/>
      <c r="I255" s="44"/>
      <c r="J255" s="44"/>
      <c r="K255" s="136"/>
      <c r="L255" s="136"/>
      <c r="M255" s="136"/>
      <c r="N255" s="136"/>
      <c r="O255" s="136"/>
      <c r="P255" s="146"/>
      <c r="Q255" s="144"/>
      <c r="R255"/>
    </row>
    <row r="256" spans="1:18" ht="13.5">
      <c r="A256" s="135"/>
      <c r="B256" s="39">
        <v>102</v>
      </c>
      <c r="C256" s="40" t="s">
        <v>2293</v>
      </c>
      <c r="D256" s="37" t="s">
        <v>2816</v>
      </c>
      <c r="E256" s="41"/>
      <c r="F256" s="41"/>
      <c r="G256" s="41"/>
      <c r="H256" s="41"/>
      <c r="I256" s="41"/>
      <c r="J256" s="41"/>
      <c r="K256" s="137"/>
      <c r="L256" s="137"/>
      <c r="M256" s="137"/>
      <c r="N256" s="137"/>
      <c r="O256" s="137"/>
      <c r="P256" s="145" t="s">
        <v>2238</v>
      </c>
      <c r="Q256" s="143"/>
      <c r="R256"/>
    </row>
    <row r="257" spans="1:18" ht="13.5">
      <c r="A257" s="134" t="s">
        <v>1638</v>
      </c>
      <c r="B257" s="42"/>
      <c r="C257" s="43" t="s">
        <v>1971</v>
      </c>
      <c r="D257" s="38" t="s">
        <v>2488</v>
      </c>
      <c r="E257" s="44"/>
      <c r="F257" s="44"/>
      <c r="G257" s="44"/>
      <c r="H257" s="44"/>
      <c r="I257" s="44"/>
      <c r="J257" s="44"/>
      <c r="K257" s="136"/>
      <c r="L257" s="136"/>
      <c r="M257" s="136"/>
      <c r="N257" s="136"/>
      <c r="O257" s="136"/>
      <c r="P257" s="146"/>
      <c r="Q257" s="144"/>
      <c r="R257"/>
    </row>
    <row r="258" spans="1:18" ht="13.5">
      <c r="A258" s="135"/>
      <c r="B258" s="39">
        <v>90</v>
      </c>
      <c r="C258" s="40" t="s">
        <v>2281</v>
      </c>
      <c r="D258" s="37" t="s">
        <v>2817</v>
      </c>
      <c r="E258" s="41"/>
      <c r="F258" s="41"/>
      <c r="G258" s="41"/>
      <c r="H258" s="41"/>
      <c r="I258" s="41"/>
      <c r="J258" s="41"/>
      <c r="K258" s="137"/>
      <c r="L258" s="137"/>
      <c r="M258" s="137"/>
      <c r="N258" s="137"/>
      <c r="O258" s="137"/>
      <c r="P258" s="145" t="s">
        <v>2818</v>
      </c>
      <c r="Q258" s="143"/>
      <c r="R258"/>
    </row>
    <row r="259" spans="1:18" ht="13.5">
      <c r="A259" s="134" t="s">
        <v>1638</v>
      </c>
      <c r="B259" s="42"/>
      <c r="C259" s="43" t="s">
        <v>1849</v>
      </c>
      <c r="D259" s="38" t="s">
        <v>2819</v>
      </c>
      <c r="E259" s="44"/>
      <c r="F259" s="44"/>
      <c r="G259" s="44"/>
      <c r="H259" s="44"/>
      <c r="I259" s="44"/>
      <c r="J259" s="44"/>
      <c r="K259" s="136"/>
      <c r="L259" s="136"/>
      <c r="M259" s="136"/>
      <c r="N259" s="136"/>
      <c r="O259" s="136"/>
      <c r="P259" s="146"/>
      <c r="Q259" s="144"/>
      <c r="R259"/>
    </row>
    <row r="260" spans="1:18" ht="13.5">
      <c r="A260" s="135"/>
      <c r="B260" s="39">
        <v>22</v>
      </c>
      <c r="C260" s="40" t="s">
        <v>2236</v>
      </c>
      <c r="D260" s="37" t="s">
        <v>2237</v>
      </c>
      <c r="E260" s="41"/>
      <c r="F260" s="41"/>
      <c r="G260" s="41"/>
      <c r="H260" s="41"/>
      <c r="I260" s="41"/>
      <c r="J260" s="41"/>
      <c r="K260" s="137"/>
      <c r="L260" s="137"/>
      <c r="M260" s="137"/>
      <c r="N260" s="137"/>
      <c r="O260" s="137"/>
      <c r="P260" s="145" t="s">
        <v>2238</v>
      </c>
      <c r="Q260" s="143"/>
      <c r="R260"/>
    </row>
    <row r="261" spans="1:18" ht="13.5">
      <c r="A261" s="134" t="s">
        <v>1663</v>
      </c>
      <c r="B261" s="42"/>
      <c r="C261" s="43" t="s">
        <v>1758</v>
      </c>
      <c r="D261" s="38" t="s">
        <v>2820</v>
      </c>
      <c r="E261" s="44"/>
      <c r="F261" s="44"/>
      <c r="G261" s="44"/>
      <c r="H261" s="44"/>
      <c r="I261" s="44"/>
      <c r="J261" s="44"/>
      <c r="K261" s="136"/>
      <c r="L261" s="136"/>
      <c r="M261" s="136"/>
      <c r="N261" s="136"/>
      <c r="O261" s="136"/>
      <c r="P261" s="146"/>
      <c r="Q261" s="144"/>
      <c r="R261"/>
    </row>
    <row r="262" ht="12.75">
      <c r="B262"/>
    </row>
  </sheetData>
  <sheetProtection/>
  <mergeCells count="4">
    <mergeCell ref="D6:O6"/>
    <mergeCell ref="A2:Q2"/>
    <mergeCell ref="A3:Q3"/>
    <mergeCell ref="A4:Q4"/>
  </mergeCells>
  <printOptions horizontalCentered="1"/>
  <pageMargins left="0" right="0" top="0" bottom="0" header="0" footer="0"/>
  <pageSetup horizontalDpi="600" verticalDpi="600" orientation="landscape" paperSize="9" r:id="rId1"/>
  <rowBreaks count="5" manualBreakCount="5">
    <brk id="45" max="255" man="1"/>
    <brk id="89" max="255" man="1"/>
    <brk id="133" max="255" man="1"/>
    <brk id="177" max="255" man="1"/>
    <brk id="22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4.140625" style="11" customWidth="1"/>
    <col min="2" max="2" width="4.421875" style="11" customWidth="1"/>
    <col min="3" max="3" width="6.421875" style="2" customWidth="1"/>
    <col min="4" max="4" width="20.8515625" style="0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13" bestFit="1" customWidth="1"/>
    <col min="9" max="9" width="9.57421875" style="11" customWidth="1"/>
  </cols>
  <sheetData>
    <row r="1" ht="13.5">
      <c r="F1" s="16"/>
    </row>
    <row r="2" spans="1:9" ht="15">
      <c r="A2" s="269" t="str">
        <f>Startlist!$F2</f>
        <v>Koeru Talv 2024</v>
      </c>
      <c r="B2" s="269"/>
      <c r="C2" s="269"/>
      <c r="D2" s="269"/>
      <c r="E2" s="269"/>
      <c r="F2" s="269"/>
      <c r="G2" s="269"/>
      <c r="H2" s="269"/>
      <c r="I2" s="269"/>
    </row>
    <row r="3" spans="1:9" ht="13.5">
      <c r="A3" s="270" t="str">
        <f>Startlist!$F3</f>
        <v>17.veebruar 2024</v>
      </c>
      <c r="B3" s="270"/>
      <c r="C3" s="270"/>
      <c r="D3" s="270"/>
      <c r="E3" s="270"/>
      <c r="F3" s="270"/>
      <c r="G3" s="270"/>
      <c r="H3" s="270"/>
      <c r="I3" s="270"/>
    </row>
    <row r="4" spans="1:9" ht="13.5">
      <c r="A4" s="270" t="str">
        <f>Startlist!$F4</f>
        <v>Järvamaa</v>
      </c>
      <c r="B4" s="270"/>
      <c r="C4" s="270"/>
      <c r="D4" s="270"/>
      <c r="E4" s="270"/>
      <c r="F4" s="270"/>
      <c r="G4" s="270"/>
      <c r="H4" s="270"/>
      <c r="I4" s="270"/>
    </row>
    <row r="5" spans="1:9" ht="15">
      <c r="A5" s="10" t="s">
        <v>1669</v>
      </c>
      <c r="F5" s="1"/>
      <c r="H5" s="12"/>
      <c r="I5" s="15"/>
    </row>
    <row r="6" spans="1:9" ht="15">
      <c r="A6" s="150"/>
      <c r="B6" s="151"/>
      <c r="C6" s="151"/>
      <c r="D6" s="151"/>
      <c r="E6" s="151"/>
      <c r="F6" s="151"/>
      <c r="G6" s="151"/>
      <c r="H6" s="152"/>
      <c r="I6" s="153" t="s">
        <v>1276</v>
      </c>
    </row>
    <row r="7" spans="1:11" ht="12.75">
      <c r="A7" s="154"/>
      <c r="B7" s="154"/>
      <c r="C7" s="154"/>
      <c r="D7" s="154"/>
      <c r="E7" s="154"/>
      <c r="F7" s="154"/>
      <c r="G7" s="154"/>
      <c r="H7" s="154"/>
      <c r="I7" s="154"/>
      <c r="J7" s="106"/>
      <c r="K7" s="106"/>
    </row>
    <row r="8" spans="1:9" ht="15" customHeight="1">
      <c r="A8" s="155" t="s">
        <v>1747</v>
      </c>
      <c r="B8" s="156" t="s">
        <v>1277</v>
      </c>
      <c r="C8" s="156" t="s">
        <v>1659</v>
      </c>
      <c r="D8" s="156" t="s">
        <v>2050</v>
      </c>
      <c r="E8" s="156" t="s">
        <v>2051</v>
      </c>
      <c r="F8" s="156" t="s">
        <v>1748</v>
      </c>
      <c r="G8" s="156" t="s">
        <v>1484</v>
      </c>
      <c r="H8" s="156" t="s">
        <v>1504</v>
      </c>
      <c r="I8" s="155" t="s">
        <v>1063</v>
      </c>
    </row>
    <row r="9" spans="1:9" ht="15" customHeight="1">
      <c r="A9" s="157" t="s">
        <v>1750</v>
      </c>
      <c r="B9" s="158" t="s">
        <v>1278</v>
      </c>
      <c r="C9" s="158" t="s">
        <v>1659</v>
      </c>
      <c r="D9" s="158" t="s">
        <v>1506</v>
      </c>
      <c r="E9" s="158" t="s">
        <v>1507</v>
      </c>
      <c r="F9" s="158" t="s">
        <v>1748</v>
      </c>
      <c r="G9" s="158" t="s">
        <v>1484</v>
      </c>
      <c r="H9" s="158" t="s">
        <v>1791</v>
      </c>
      <c r="I9" s="157" t="s">
        <v>1067</v>
      </c>
    </row>
    <row r="10" spans="1:9" ht="15" customHeight="1">
      <c r="A10" s="157" t="s">
        <v>1752</v>
      </c>
      <c r="B10" s="158" t="s">
        <v>1279</v>
      </c>
      <c r="C10" s="158" t="s">
        <v>1659</v>
      </c>
      <c r="D10" s="158" t="s">
        <v>1736</v>
      </c>
      <c r="E10" s="158" t="s">
        <v>1804</v>
      </c>
      <c r="F10" s="158" t="s">
        <v>1748</v>
      </c>
      <c r="G10" s="158" t="s">
        <v>1941</v>
      </c>
      <c r="H10" s="158" t="s">
        <v>1791</v>
      </c>
      <c r="I10" s="157" t="s">
        <v>1068</v>
      </c>
    </row>
    <row r="11" spans="1:9" ht="15" customHeight="1">
      <c r="A11" s="157" t="s">
        <v>1753</v>
      </c>
      <c r="B11" s="158" t="s">
        <v>1280</v>
      </c>
      <c r="C11" s="158" t="s">
        <v>1659</v>
      </c>
      <c r="D11" s="158" t="s">
        <v>1989</v>
      </c>
      <c r="E11" s="158" t="s">
        <v>1990</v>
      </c>
      <c r="F11" s="158" t="s">
        <v>1748</v>
      </c>
      <c r="G11" s="158" t="s">
        <v>1991</v>
      </c>
      <c r="H11" s="158" t="s">
        <v>1791</v>
      </c>
      <c r="I11" s="157" t="s">
        <v>1069</v>
      </c>
    </row>
    <row r="12" spans="1:9" ht="15" customHeight="1">
      <c r="A12" s="157" t="s">
        <v>1754</v>
      </c>
      <c r="B12" s="158" t="s">
        <v>1281</v>
      </c>
      <c r="C12" s="158" t="s">
        <v>1659</v>
      </c>
      <c r="D12" s="158" t="s">
        <v>1964</v>
      </c>
      <c r="E12" s="158" t="s">
        <v>1965</v>
      </c>
      <c r="F12" s="158" t="s">
        <v>1748</v>
      </c>
      <c r="G12" s="158" t="s">
        <v>1760</v>
      </c>
      <c r="H12" s="158" t="s">
        <v>1966</v>
      </c>
      <c r="I12" s="157" t="s">
        <v>1070</v>
      </c>
    </row>
    <row r="13" spans="1:9" ht="15" customHeight="1">
      <c r="A13" s="157" t="s">
        <v>1755</v>
      </c>
      <c r="B13" s="158" t="s">
        <v>1282</v>
      </c>
      <c r="C13" s="158" t="s">
        <v>1659</v>
      </c>
      <c r="D13" s="158" t="s">
        <v>1407</v>
      </c>
      <c r="E13" s="158" t="s">
        <v>1408</v>
      </c>
      <c r="F13" s="158" t="s">
        <v>1748</v>
      </c>
      <c r="G13" s="158" t="s">
        <v>1409</v>
      </c>
      <c r="H13" s="158" t="s">
        <v>1410</v>
      </c>
      <c r="I13" s="157" t="s">
        <v>2977</v>
      </c>
    </row>
    <row r="14" spans="1:9" ht="15" customHeight="1">
      <c r="A14" s="157" t="s">
        <v>1759</v>
      </c>
      <c r="B14" s="158" t="s">
        <v>1283</v>
      </c>
      <c r="C14" s="158" t="s">
        <v>1659</v>
      </c>
      <c r="D14" s="158" t="s">
        <v>2039</v>
      </c>
      <c r="E14" s="158" t="s">
        <v>1707</v>
      </c>
      <c r="F14" s="158" t="s">
        <v>1748</v>
      </c>
      <c r="G14" s="158" t="s">
        <v>2039</v>
      </c>
      <c r="H14" s="158" t="s">
        <v>1966</v>
      </c>
      <c r="I14" s="157" t="s">
        <v>1071</v>
      </c>
    </row>
    <row r="15" spans="1:9" ht="15" customHeight="1">
      <c r="A15" s="157" t="s">
        <v>1762</v>
      </c>
      <c r="B15" s="158" t="s">
        <v>1284</v>
      </c>
      <c r="C15" s="158" t="s">
        <v>1659</v>
      </c>
      <c r="D15" s="158" t="s">
        <v>1508</v>
      </c>
      <c r="E15" s="158" t="s">
        <v>1509</v>
      </c>
      <c r="F15" s="158" t="s">
        <v>1748</v>
      </c>
      <c r="G15" s="158" t="s">
        <v>1508</v>
      </c>
      <c r="H15" s="158" t="s">
        <v>1920</v>
      </c>
      <c r="I15" s="157" t="s">
        <v>1077</v>
      </c>
    </row>
    <row r="16" spans="1:9" ht="15" customHeight="1">
      <c r="A16" s="157" t="s">
        <v>1763</v>
      </c>
      <c r="B16" s="158" t="s">
        <v>1285</v>
      </c>
      <c r="C16" s="158" t="s">
        <v>1659</v>
      </c>
      <c r="D16" s="158" t="s">
        <v>1738</v>
      </c>
      <c r="E16" s="158" t="s">
        <v>1398</v>
      </c>
      <c r="F16" s="158" t="s">
        <v>1748</v>
      </c>
      <c r="G16" s="158"/>
      <c r="H16" s="158" t="s">
        <v>1966</v>
      </c>
      <c r="I16" s="157" t="s">
        <v>1078</v>
      </c>
    </row>
    <row r="17" spans="1:9" ht="15" customHeight="1">
      <c r="A17" s="157" t="s">
        <v>1764</v>
      </c>
      <c r="B17" s="158" t="s">
        <v>1286</v>
      </c>
      <c r="C17" s="158" t="s">
        <v>1639</v>
      </c>
      <c r="D17" s="158" t="s">
        <v>1434</v>
      </c>
      <c r="E17" s="158" t="s">
        <v>1435</v>
      </c>
      <c r="F17" s="158" t="s">
        <v>1748</v>
      </c>
      <c r="G17" s="158" t="s">
        <v>1436</v>
      </c>
      <c r="H17" s="158" t="s">
        <v>1751</v>
      </c>
      <c r="I17" s="157" t="s">
        <v>1079</v>
      </c>
    </row>
    <row r="18" spans="1:9" ht="15" customHeight="1">
      <c r="A18" s="159"/>
      <c r="B18" s="160"/>
      <c r="C18" s="160"/>
      <c r="D18" s="160"/>
      <c r="E18" s="160"/>
      <c r="F18" s="160"/>
      <c r="G18" s="160"/>
      <c r="H18" s="160"/>
      <c r="I18" s="161"/>
    </row>
    <row r="19" spans="1:10" s="3" customFormat="1" ht="15" customHeight="1">
      <c r="A19" s="159"/>
      <c r="B19" s="160"/>
      <c r="C19" s="160"/>
      <c r="D19" s="160"/>
      <c r="E19" s="160"/>
      <c r="F19" s="160"/>
      <c r="G19" s="160"/>
      <c r="H19" s="152"/>
      <c r="I19" s="153" t="s">
        <v>1287</v>
      </c>
      <c r="J19"/>
    </row>
    <row r="20" spans="1:10" s="14" customFormat="1" ht="15" customHeight="1">
      <c r="A20" s="162" t="s">
        <v>1747</v>
      </c>
      <c r="B20" s="163" t="s">
        <v>1277</v>
      </c>
      <c r="C20" s="163" t="s">
        <v>1659</v>
      </c>
      <c r="D20" s="163" t="s">
        <v>2050</v>
      </c>
      <c r="E20" s="163" t="s">
        <v>2051</v>
      </c>
      <c r="F20" s="163" t="s">
        <v>1748</v>
      </c>
      <c r="G20" s="163" t="s">
        <v>1484</v>
      </c>
      <c r="H20" s="163" t="s">
        <v>1504</v>
      </c>
      <c r="I20" s="162" t="s">
        <v>1063</v>
      </c>
      <c r="J20"/>
    </row>
    <row r="21" spans="1:10" s="14" customFormat="1" ht="15" customHeight="1">
      <c r="A21" s="164" t="s">
        <v>1750</v>
      </c>
      <c r="B21" s="165" t="s">
        <v>1278</v>
      </c>
      <c r="C21" s="165" t="s">
        <v>1659</v>
      </c>
      <c r="D21" s="165" t="s">
        <v>1506</v>
      </c>
      <c r="E21" s="165" t="s">
        <v>1507</v>
      </c>
      <c r="F21" s="165" t="s">
        <v>1748</v>
      </c>
      <c r="G21" s="165" t="s">
        <v>1484</v>
      </c>
      <c r="H21" s="165" t="s">
        <v>1791</v>
      </c>
      <c r="I21" s="164" t="s">
        <v>1067</v>
      </c>
      <c r="J21"/>
    </row>
    <row r="22" spans="1:9" ht="15" customHeight="1">
      <c r="A22" s="164" t="s">
        <v>1752</v>
      </c>
      <c r="B22" s="165" t="s">
        <v>1279</v>
      </c>
      <c r="C22" s="165" t="s">
        <v>1659</v>
      </c>
      <c r="D22" s="165" t="s">
        <v>1736</v>
      </c>
      <c r="E22" s="165" t="s">
        <v>1804</v>
      </c>
      <c r="F22" s="165" t="s">
        <v>1748</v>
      </c>
      <c r="G22" s="165" t="s">
        <v>1941</v>
      </c>
      <c r="H22" s="165" t="s">
        <v>1791</v>
      </c>
      <c r="I22" s="164" t="s">
        <v>1068</v>
      </c>
    </row>
    <row r="23" spans="1:9" ht="15" customHeight="1">
      <c r="A23" s="159"/>
      <c r="B23" s="160"/>
      <c r="C23" s="160"/>
      <c r="D23" s="160"/>
      <c r="E23" s="160"/>
      <c r="F23" s="160"/>
      <c r="G23" s="160"/>
      <c r="H23" s="160"/>
      <c r="I23" s="161"/>
    </row>
    <row r="24" spans="1:10" s="3" customFormat="1" ht="15" customHeight="1">
      <c r="A24" s="159"/>
      <c r="B24" s="160"/>
      <c r="C24" s="160"/>
      <c r="D24" s="160"/>
      <c r="E24" s="160"/>
      <c r="F24" s="160"/>
      <c r="G24" s="160"/>
      <c r="H24" s="152"/>
      <c r="I24" s="153" t="s">
        <v>1288</v>
      </c>
      <c r="J24"/>
    </row>
    <row r="25" spans="1:10" s="14" customFormat="1" ht="15" customHeight="1">
      <c r="A25" s="162" t="s">
        <v>1747</v>
      </c>
      <c r="B25" s="163" t="s">
        <v>1289</v>
      </c>
      <c r="C25" s="163" t="s">
        <v>1638</v>
      </c>
      <c r="D25" s="163" t="s">
        <v>1486</v>
      </c>
      <c r="E25" s="163" t="s">
        <v>2049</v>
      </c>
      <c r="F25" s="163" t="s">
        <v>1748</v>
      </c>
      <c r="G25" s="163" t="s">
        <v>1795</v>
      </c>
      <c r="H25" s="163" t="s">
        <v>1487</v>
      </c>
      <c r="I25" s="162" t="s">
        <v>1002</v>
      </c>
      <c r="J25"/>
    </row>
    <row r="26" spans="1:10" s="14" customFormat="1" ht="15" customHeight="1">
      <c r="A26" s="164" t="s">
        <v>1750</v>
      </c>
      <c r="B26" s="165" t="s">
        <v>1290</v>
      </c>
      <c r="C26" s="165" t="s">
        <v>1638</v>
      </c>
      <c r="D26" s="165" t="s">
        <v>1406</v>
      </c>
      <c r="E26" s="165" t="s">
        <v>1939</v>
      </c>
      <c r="F26" s="165" t="s">
        <v>1748</v>
      </c>
      <c r="G26" s="165" t="s">
        <v>1947</v>
      </c>
      <c r="H26" s="165" t="s">
        <v>1809</v>
      </c>
      <c r="I26" s="164" t="s">
        <v>1291</v>
      </c>
      <c r="J26"/>
    </row>
    <row r="27" spans="1:9" ht="15" customHeight="1">
      <c r="A27" s="164" t="s">
        <v>1752</v>
      </c>
      <c r="B27" s="165" t="s">
        <v>1292</v>
      </c>
      <c r="C27" s="165" t="s">
        <v>1638</v>
      </c>
      <c r="D27" s="165" t="s">
        <v>1424</v>
      </c>
      <c r="E27" s="165" t="s">
        <v>1425</v>
      </c>
      <c r="F27" s="165" t="s">
        <v>1748</v>
      </c>
      <c r="G27" s="165" t="s">
        <v>1424</v>
      </c>
      <c r="H27" s="165" t="s">
        <v>1793</v>
      </c>
      <c r="I27" s="164" t="s">
        <v>1293</v>
      </c>
    </row>
    <row r="28" spans="1:9" ht="15" customHeight="1">
      <c r="A28" s="159"/>
      <c r="B28" s="160"/>
      <c r="C28" s="160"/>
      <c r="D28" s="160"/>
      <c r="E28" s="160"/>
      <c r="F28" s="160"/>
      <c r="G28" s="160"/>
      <c r="H28" s="160"/>
      <c r="I28" s="161"/>
    </row>
    <row r="29" spans="1:10" s="3" customFormat="1" ht="15" customHeight="1">
      <c r="A29" s="159"/>
      <c r="B29" s="160"/>
      <c r="C29" s="160"/>
      <c r="D29" s="160"/>
      <c r="E29" s="160"/>
      <c r="F29" s="160"/>
      <c r="G29" s="160"/>
      <c r="H29" s="152"/>
      <c r="I29" s="153" t="s">
        <v>1294</v>
      </c>
      <c r="J29"/>
    </row>
    <row r="30" spans="1:10" s="14" customFormat="1" ht="15" customHeight="1">
      <c r="A30" s="162" t="s">
        <v>1747</v>
      </c>
      <c r="B30" s="163" t="s">
        <v>1295</v>
      </c>
      <c r="C30" s="163" t="s">
        <v>1640</v>
      </c>
      <c r="D30" s="163" t="s">
        <v>2040</v>
      </c>
      <c r="E30" s="163" t="s">
        <v>2027</v>
      </c>
      <c r="F30" s="163" t="s">
        <v>1748</v>
      </c>
      <c r="G30" s="163" t="s">
        <v>2040</v>
      </c>
      <c r="H30" s="163" t="s">
        <v>1972</v>
      </c>
      <c r="I30" s="162" t="s">
        <v>889</v>
      </c>
      <c r="J30"/>
    </row>
    <row r="31" spans="1:10" s="14" customFormat="1" ht="15" customHeight="1">
      <c r="A31" s="164" t="s">
        <v>1750</v>
      </c>
      <c r="B31" s="165" t="s">
        <v>1296</v>
      </c>
      <c r="C31" s="165" t="s">
        <v>1640</v>
      </c>
      <c r="D31" s="165" t="s">
        <v>1469</v>
      </c>
      <c r="E31" s="165" t="s">
        <v>1470</v>
      </c>
      <c r="F31" s="165" t="s">
        <v>1748</v>
      </c>
      <c r="G31" s="165" t="s">
        <v>1469</v>
      </c>
      <c r="H31" s="165" t="s">
        <v>1471</v>
      </c>
      <c r="I31" s="164" t="s">
        <v>1297</v>
      </c>
      <c r="J31"/>
    </row>
    <row r="32" spans="1:9" ht="15" customHeight="1">
      <c r="A32" s="164" t="s">
        <v>1752</v>
      </c>
      <c r="B32" s="165" t="s">
        <v>1298</v>
      </c>
      <c r="C32" s="165" t="s">
        <v>1640</v>
      </c>
      <c r="D32" s="165" t="s">
        <v>1734</v>
      </c>
      <c r="E32" s="165" t="s">
        <v>1788</v>
      </c>
      <c r="F32" s="165" t="s">
        <v>1748</v>
      </c>
      <c r="G32" s="165" t="s">
        <v>1795</v>
      </c>
      <c r="H32" s="165" t="s">
        <v>1789</v>
      </c>
      <c r="I32" s="164" t="s">
        <v>1299</v>
      </c>
    </row>
    <row r="33" spans="1:9" ht="15" customHeight="1">
      <c r="A33" s="159"/>
      <c r="B33" s="160"/>
      <c r="C33" s="160"/>
      <c r="D33" s="160"/>
      <c r="E33" s="160"/>
      <c r="F33" s="160"/>
      <c r="G33" s="160"/>
      <c r="H33" s="160"/>
      <c r="I33" s="161"/>
    </row>
    <row r="34" spans="1:10" s="3" customFormat="1" ht="15" customHeight="1">
      <c r="A34" s="159"/>
      <c r="B34" s="160"/>
      <c r="C34" s="160"/>
      <c r="D34" s="160"/>
      <c r="E34" s="160"/>
      <c r="F34" s="160"/>
      <c r="G34" s="160"/>
      <c r="H34" s="152"/>
      <c r="I34" s="153" t="s">
        <v>1300</v>
      </c>
      <c r="J34"/>
    </row>
    <row r="35" spans="1:10" s="14" customFormat="1" ht="15" customHeight="1">
      <c r="A35" s="162" t="s">
        <v>1747</v>
      </c>
      <c r="B35" s="163" t="s">
        <v>1301</v>
      </c>
      <c r="C35" s="163" t="s">
        <v>1641</v>
      </c>
      <c r="D35" s="163" t="s">
        <v>1948</v>
      </c>
      <c r="E35" s="163" t="s">
        <v>1949</v>
      </c>
      <c r="F35" s="163" t="s">
        <v>1748</v>
      </c>
      <c r="G35" s="163" t="s">
        <v>1414</v>
      </c>
      <c r="H35" s="163" t="s">
        <v>1766</v>
      </c>
      <c r="I35" s="162" t="s">
        <v>913</v>
      </c>
      <c r="J35"/>
    </row>
    <row r="36" spans="1:10" s="14" customFormat="1" ht="15" customHeight="1">
      <c r="A36" s="164" t="s">
        <v>1750</v>
      </c>
      <c r="B36" s="165" t="s">
        <v>1302</v>
      </c>
      <c r="C36" s="165" t="s">
        <v>1641</v>
      </c>
      <c r="D36" s="165" t="s">
        <v>2047</v>
      </c>
      <c r="E36" s="165" t="s">
        <v>1908</v>
      </c>
      <c r="F36" s="165" t="s">
        <v>1748</v>
      </c>
      <c r="G36" s="165" t="s">
        <v>1433</v>
      </c>
      <c r="H36" s="165" t="s">
        <v>1429</v>
      </c>
      <c r="I36" s="164" t="s">
        <v>1303</v>
      </c>
      <c r="J36"/>
    </row>
    <row r="37" spans="1:9" ht="15" customHeight="1">
      <c r="A37" s="164" t="s">
        <v>1752</v>
      </c>
      <c r="B37" s="165" t="s">
        <v>1304</v>
      </c>
      <c r="C37" s="165" t="s">
        <v>1641</v>
      </c>
      <c r="D37" s="165" t="s">
        <v>1973</v>
      </c>
      <c r="E37" s="165" t="s">
        <v>2004</v>
      </c>
      <c r="F37" s="165" t="s">
        <v>1748</v>
      </c>
      <c r="G37" s="165" t="s">
        <v>1688</v>
      </c>
      <c r="H37" s="165" t="s">
        <v>1841</v>
      </c>
      <c r="I37" s="164" t="s">
        <v>2491</v>
      </c>
    </row>
    <row r="38" spans="1:9" ht="15" customHeight="1">
      <c r="A38" s="159"/>
      <c r="B38" s="160"/>
      <c r="C38" s="160"/>
      <c r="D38" s="160"/>
      <c r="E38" s="160"/>
      <c r="F38" s="160"/>
      <c r="G38" s="160"/>
      <c r="H38" s="160"/>
      <c r="I38" s="161"/>
    </row>
    <row r="39" spans="1:10" s="3" customFormat="1" ht="15" customHeight="1">
      <c r="A39" s="159"/>
      <c r="B39" s="160"/>
      <c r="C39" s="160"/>
      <c r="D39" s="160"/>
      <c r="E39" s="160"/>
      <c r="F39" s="160"/>
      <c r="G39" s="160"/>
      <c r="H39" s="152"/>
      <c r="I39" s="153" t="s">
        <v>1305</v>
      </c>
      <c r="J39"/>
    </row>
    <row r="40" spans="1:10" s="14" customFormat="1" ht="15" customHeight="1">
      <c r="A40" s="162" t="s">
        <v>1747</v>
      </c>
      <c r="B40" s="163" t="s">
        <v>1286</v>
      </c>
      <c r="C40" s="163" t="s">
        <v>1639</v>
      </c>
      <c r="D40" s="163" t="s">
        <v>1434</v>
      </c>
      <c r="E40" s="163" t="s">
        <v>1435</v>
      </c>
      <c r="F40" s="163" t="s">
        <v>1748</v>
      </c>
      <c r="G40" s="163" t="s">
        <v>1436</v>
      </c>
      <c r="H40" s="163" t="s">
        <v>1751</v>
      </c>
      <c r="I40" s="162" t="s">
        <v>935</v>
      </c>
      <c r="J40"/>
    </row>
    <row r="41" spans="1:10" s="14" customFormat="1" ht="15" customHeight="1">
      <c r="A41" s="164" t="s">
        <v>1750</v>
      </c>
      <c r="B41" s="165" t="s">
        <v>1306</v>
      </c>
      <c r="C41" s="165" t="s">
        <v>1639</v>
      </c>
      <c r="D41" s="165" t="s">
        <v>1967</v>
      </c>
      <c r="E41" s="165" t="s">
        <v>1400</v>
      </c>
      <c r="F41" s="165" t="s">
        <v>1748</v>
      </c>
      <c r="G41" s="165" t="s">
        <v>1795</v>
      </c>
      <c r="H41" s="165" t="s">
        <v>1751</v>
      </c>
      <c r="I41" s="164" t="s">
        <v>1307</v>
      </c>
      <c r="J41"/>
    </row>
    <row r="42" spans="1:9" ht="15" customHeight="1">
      <c r="A42" s="164" t="s">
        <v>1752</v>
      </c>
      <c r="B42" s="165" t="s">
        <v>1308</v>
      </c>
      <c r="C42" s="165" t="s">
        <v>1639</v>
      </c>
      <c r="D42" s="165" t="s">
        <v>1642</v>
      </c>
      <c r="E42" s="165" t="s">
        <v>1689</v>
      </c>
      <c r="F42" s="165" t="s">
        <v>1748</v>
      </c>
      <c r="G42" s="165"/>
      <c r="H42" s="165" t="s">
        <v>1972</v>
      </c>
      <c r="I42" s="164" t="s">
        <v>1309</v>
      </c>
    </row>
    <row r="43" spans="1:9" ht="15" customHeight="1">
      <c r="A43" s="159"/>
      <c r="B43" s="160"/>
      <c r="C43" s="160"/>
      <c r="D43" s="160"/>
      <c r="E43" s="160"/>
      <c r="F43" s="160"/>
      <c r="G43" s="160"/>
      <c r="H43" s="160"/>
      <c r="I43" s="161"/>
    </row>
    <row r="44" spans="1:10" s="3" customFormat="1" ht="15" customHeight="1">
      <c r="A44" s="159"/>
      <c r="B44" s="160"/>
      <c r="C44" s="160"/>
      <c r="D44" s="160"/>
      <c r="E44" s="160"/>
      <c r="F44" s="160"/>
      <c r="G44" s="160"/>
      <c r="H44" s="166"/>
      <c r="I44" s="153" t="s">
        <v>1310</v>
      </c>
      <c r="J44"/>
    </row>
    <row r="45" spans="1:10" s="14" customFormat="1" ht="15" customHeight="1">
      <c r="A45" s="162" t="s">
        <v>1747</v>
      </c>
      <c r="B45" s="163" t="s">
        <v>1311</v>
      </c>
      <c r="C45" s="163" t="s">
        <v>1661</v>
      </c>
      <c r="D45" s="163" t="s">
        <v>1742</v>
      </c>
      <c r="E45" s="163" t="s">
        <v>1872</v>
      </c>
      <c r="F45" s="163" t="s">
        <v>1748</v>
      </c>
      <c r="G45" s="163" t="s">
        <v>1760</v>
      </c>
      <c r="H45" s="163" t="s">
        <v>1749</v>
      </c>
      <c r="I45" s="162" t="s">
        <v>1033</v>
      </c>
      <c r="J45"/>
    </row>
    <row r="46" spans="1:10" s="14" customFormat="1" ht="15" customHeight="1">
      <c r="A46" s="164" t="s">
        <v>1750</v>
      </c>
      <c r="B46" s="165" t="s">
        <v>1312</v>
      </c>
      <c r="C46" s="165" t="s">
        <v>1661</v>
      </c>
      <c r="D46" s="165" t="s">
        <v>1741</v>
      </c>
      <c r="E46" s="165" t="s">
        <v>1438</v>
      </c>
      <c r="F46" s="165" t="s">
        <v>1748</v>
      </c>
      <c r="G46" s="165" t="s">
        <v>1760</v>
      </c>
      <c r="H46" s="165" t="s">
        <v>1828</v>
      </c>
      <c r="I46" s="164" t="s">
        <v>1313</v>
      </c>
      <c r="J46"/>
    </row>
    <row r="47" spans="1:9" ht="15" customHeight="1">
      <c r="A47" s="164"/>
      <c r="B47" s="165"/>
      <c r="C47" s="165"/>
      <c r="D47" s="165"/>
      <c r="E47" s="165"/>
      <c r="F47" s="165"/>
      <c r="G47" s="165"/>
      <c r="H47" s="165"/>
      <c r="I47" s="164"/>
    </row>
    <row r="48" spans="1:9" ht="15" customHeight="1">
      <c r="A48" s="159"/>
      <c r="B48" s="160"/>
      <c r="C48" s="160"/>
      <c r="D48" s="160"/>
      <c r="E48" s="160"/>
      <c r="F48" s="160"/>
      <c r="G48" s="160"/>
      <c r="H48" s="160"/>
      <c r="I48" s="161"/>
    </row>
    <row r="49" spans="1:10" s="3" customFormat="1" ht="15" customHeight="1">
      <c r="A49" s="159"/>
      <c r="B49" s="160"/>
      <c r="C49" s="160"/>
      <c r="D49" s="160"/>
      <c r="E49" s="160"/>
      <c r="F49" s="160"/>
      <c r="G49" s="160"/>
      <c r="H49" s="166"/>
      <c r="I49" s="153" t="s">
        <v>1314</v>
      </c>
      <c r="J49"/>
    </row>
    <row r="50" spans="1:10" s="14" customFormat="1" ht="15" customHeight="1">
      <c r="A50" s="162" t="s">
        <v>1747</v>
      </c>
      <c r="B50" s="163" t="s">
        <v>1315</v>
      </c>
      <c r="C50" s="163" t="s">
        <v>1660</v>
      </c>
      <c r="D50" s="163" t="s">
        <v>1637</v>
      </c>
      <c r="E50" s="163" t="s">
        <v>1768</v>
      </c>
      <c r="F50" s="163" t="s">
        <v>1748</v>
      </c>
      <c r="G50" s="163" t="s">
        <v>1795</v>
      </c>
      <c r="H50" s="163" t="s">
        <v>1751</v>
      </c>
      <c r="I50" s="162" t="s">
        <v>819</v>
      </c>
      <c r="J50"/>
    </row>
    <row r="51" spans="1:10" s="14" customFormat="1" ht="15" customHeight="1">
      <c r="A51" s="164" t="s">
        <v>1750</v>
      </c>
      <c r="B51" s="165" t="s">
        <v>1316</v>
      </c>
      <c r="C51" s="165" t="s">
        <v>1660</v>
      </c>
      <c r="D51" s="165" t="s">
        <v>1730</v>
      </c>
      <c r="E51" s="165" t="s">
        <v>1687</v>
      </c>
      <c r="F51" s="165" t="s">
        <v>1748</v>
      </c>
      <c r="G51" s="165" t="s">
        <v>1760</v>
      </c>
      <c r="H51" s="165" t="s">
        <v>1751</v>
      </c>
      <c r="I51" s="164" t="s">
        <v>1069</v>
      </c>
      <c r="J51"/>
    </row>
    <row r="52" spans="1:9" ht="15" customHeight="1">
      <c r="A52" s="164" t="s">
        <v>1752</v>
      </c>
      <c r="B52" s="165" t="s">
        <v>1317</v>
      </c>
      <c r="C52" s="165" t="s">
        <v>1660</v>
      </c>
      <c r="D52" s="165" t="s">
        <v>1691</v>
      </c>
      <c r="E52" s="165" t="s">
        <v>1692</v>
      </c>
      <c r="F52" s="165" t="s">
        <v>1748</v>
      </c>
      <c r="G52" s="165" t="s">
        <v>1941</v>
      </c>
      <c r="H52" s="165" t="s">
        <v>1789</v>
      </c>
      <c r="I52" s="164" t="s">
        <v>1318</v>
      </c>
    </row>
    <row r="53" spans="1:9" ht="15" customHeight="1">
      <c r="A53" s="159"/>
      <c r="B53" s="160"/>
      <c r="C53" s="160"/>
      <c r="D53" s="160"/>
      <c r="E53" s="160"/>
      <c r="F53" s="160"/>
      <c r="G53" s="160"/>
      <c r="H53" s="160"/>
      <c r="I53" s="161"/>
    </row>
    <row r="54" spans="1:10" s="3" customFormat="1" ht="15" customHeight="1">
      <c r="A54" s="159"/>
      <c r="B54" s="160"/>
      <c r="C54" s="160"/>
      <c r="D54" s="160"/>
      <c r="E54" s="160"/>
      <c r="F54" s="160"/>
      <c r="G54" s="160"/>
      <c r="H54" s="166"/>
      <c r="I54" s="153" t="s">
        <v>1319</v>
      </c>
      <c r="J54"/>
    </row>
    <row r="55" spans="1:10" s="14" customFormat="1" ht="15" customHeight="1">
      <c r="A55" s="162" t="s">
        <v>1747</v>
      </c>
      <c r="B55" s="163" t="s">
        <v>1320</v>
      </c>
      <c r="C55" s="163" t="s">
        <v>1663</v>
      </c>
      <c r="D55" s="163" t="s">
        <v>1934</v>
      </c>
      <c r="E55" s="163" t="s">
        <v>1963</v>
      </c>
      <c r="F55" s="163" t="s">
        <v>1748</v>
      </c>
      <c r="G55" s="163" t="s">
        <v>1782</v>
      </c>
      <c r="H55" s="163" t="s">
        <v>1749</v>
      </c>
      <c r="I55" s="162" t="s">
        <v>812</v>
      </c>
      <c r="J55"/>
    </row>
    <row r="56" spans="1:10" s="14" customFormat="1" ht="15" customHeight="1">
      <c r="A56" s="164" t="s">
        <v>1750</v>
      </c>
      <c r="B56" s="165" t="s">
        <v>1321</v>
      </c>
      <c r="C56" s="165" t="s">
        <v>1663</v>
      </c>
      <c r="D56" s="165" t="s">
        <v>1735</v>
      </c>
      <c r="E56" s="165" t="s">
        <v>1933</v>
      </c>
      <c r="F56" s="165" t="s">
        <v>1748</v>
      </c>
      <c r="G56" s="165" t="s">
        <v>1393</v>
      </c>
      <c r="H56" s="165" t="s">
        <v>1749</v>
      </c>
      <c r="I56" s="164" t="s">
        <v>1322</v>
      </c>
      <c r="J56"/>
    </row>
    <row r="57" spans="1:9" ht="15" customHeight="1">
      <c r="A57" s="164" t="s">
        <v>1752</v>
      </c>
      <c r="B57" s="165" t="s">
        <v>1323</v>
      </c>
      <c r="C57" s="165" t="s">
        <v>1663</v>
      </c>
      <c r="D57" s="165" t="s">
        <v>1683</v>
      </c>
      <c r="E57" s="165" t="s">
        <v>1684</v>
      </c>
      <c r="F57" s="165" t="s">
        <v>1748</v>
      </c>
      <c r="G57" s="165" t="s">
        <v>1683</v>
      </c>
      <c r="H57" s="165" t="s">
        <v>1751</v>
      </c>
      <c r="I57" s="164" t="s">
        <v>2619</v>
      </c>
    </row>
    <row r="58" spans="1:9" ht="15" customHeight="1">
      <c r="A58" s="159"/>
      <c r="B58" s="160"/>
      <c r="C58" s="160"/>
      <c r="D58" s="160"/>
      <c r="E58" s="160"/>
      <c r="F58" s="160"/>
      <c r="G58" s="160"/>
      <c r="H58" s="160"/>
      <c r="I58" s="161"/>
    </row>
    <row r="59" spans="1:10" s="3" customFormat="1" ht="15" customHeight="1">
      <c r="A59" s="159"/>
      <c r="B59" s="160"/>
      <c r="C59" s="160"/>
      <c r="D59" s="160"/>
      <c r="E59" s="160"/>
      <c r="F59" s="160"/>
      <c r="G59" s="160"/>
      <c r="H59" s="166"/>
      <c r="I59" s="153" t="s">
        <v>1324</v>
      </c>
      <c r="J59"/>
    </row>
    <row r="60" spans="1:10" s="14" customFormat="1" ht="15" customHeight="1">
      <c r="A60" s="162" t="s">
        <v>1747</v>
      </c>
      <c r="B60" s="163" t="s">
        <v>1325</v>
      </c>
      <c r="C60" s="163" t="s">
        <v>1662</v>
      </c>
      <c r="D60" s="163" t="s">
        <v>1415</v>
      </c>
      <c r="E60" s="163" t="s">
        <v>2041</v>
      </c>
      <c r="F60" s="163" t="s">
        <v>1748</v>
      </c>
      <c r="G60" s="163" t="s">
        <v>1818</v>
      </c>
      <c r="H60" s="163" t="s">
        <v>1416</v>
      </c>
      <c r="I60" s="162" t="s">
        <v>901</v>
      </c>
      <c r="J60"/>
    </row>
    <row r="61" spans="1:10" s="14" customFormat="1" ht="15" customHeight="1">
      <c r="A61" s="164" t="s">
        <v>1750</v>
      </c>
      <c r="B61" s="165" t="s">
        <v>1326</v>
      </c>
      <c r="C61" s="165" t="s">
        <v>1662</v>
      </c>
      <c r="D61" s="165" t="s">
        <v>1953</v>
      </c>
      <c r="E61" s="165" t="s">
        <v>1955</v>
      </c>
      <c r="F61" s="165" t="s">
        <v>1748</v>
      </c>
      <c r="G61" s="165" t="s">
        <v>1818</v>
      </c>
      <c r="H61" s="165" t="s">
        <v>1952</v>
      </c>
      <c r="I61" s="164" t="s">
        <v>2659</v>
      </c>
      <c r="J61"/>
    </row>
    <row r="62" spans="1:9" ht="15" customHeight="1">
      <c r="A62" s="164" t="s">
        <v>1752</v>
      </c>
      <c r="B62" s="165" t="s">
        <v>1327</v>
      </c>
      <c r="C62" s="165" t="s">
        <v>1662</v>
      </c>
      <c r="D62" s="165" t="s">
        <v>1950</v>
      </c>
      <c r="E62" s="165" t="s">
        <v>1951</v>
      </c>
      <c r="F62" s="165" t="s">
        <v>1748</v>
      </c>
      <c r="G62" s="165" t="s">
        <v>1950</v>
      </c>
      <c r="H62" s="165" t="s">
        <v>1886</v>
      </c>
      <c r="I62" s="164" t="s">
        <v>1328</v>
      </c>
    </row>
    <row r="63" spans="1:9" ht="15" customHeight="1">
      <c r="A63" s="159"/>
      <c r="B63" s="160"/>
      <c r="C63" s="160"/>
      <c r="D63" s="160"/>
      <c r="E63" s="160"/>
      <c r="F63" s="160"/>
      <c r="G63" s="160"/>
      <c r="H63" s="160"/>
      <c r="I63" s="161"/>
    </row>
  </sheetData>
  <sheetProtection/>
  <mergeCells count="3">
    <mergeCell ref="A2:I2"/>
    <mergeCell ref="A3:I3"/>
    <mergeCell ref="A4:I4"/>
  </mergeCells>
  <printOptions/>
  <pageMargins left="0.984251968503937" right="0" top="0" bottom="0" header="0" footer="0"/>
  <pageSetup horizontalDpi="600" verticalDpi="600" orientation="landscape" paperSize="9" r:id="rId1"/>
  <rowBreaks count="1" manualBreakCount="1">
    <brk id="3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4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H14" sqref="H14"/>
    </sheetView>
  </sheetViews>
  <sheetFormatPr defaultColWidth="9.140625" defaultRowHeight="12.75"/>
  <cols>
    <col min="1" max="1" width="7.28125" style="11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2.57421875" style="0" customWidth="1"/>
    <col min="8" max="8" width="9.421875" style="0" customWidth="1"/>
    <col min="9" max="9" width="12.28125" style="0" customWidth="1"/>
    <col min="10" max="10" width="3.00390625" style="0" customWidth="1"/>
  </cols>
  <sheetData>
    <row r="1" ht="6.75" customHeight="1">
      <c r="E1" s="16"/>
    </row>
    <row r="2" ht="15">
      <c r="E2" s="1" t="str">
        <f>Startlist!$F2</f>
        <v>Koeru Talv 2024</v>
      </c>
    </row>
    <row r="3" ht="13.5">
      <c r="E3" s="16" t="str">
        <f>Startlist!$F3</f>
        <v>17.veebruar 2024</v>
      </c>
    </row>
    <row r="4" ht="13.5">
      <c r="E4" s="16" t="str">
        <f>Startlist!$F4</f>
        <v>Järvamaa</v>
      </c>
    </row>
    <row r="5" ht="15">
      <c r="A5" s="10" t="s">
        <v>1653</v>
      </c>
    </row>
    <row r="6" spans="1:9" ht="12.75">
      <c r="A6" s="223" t="s">
        <v>1714</v>
      </c>
      <c r="B6" s="58" t="s">
        <v>1671</v>
      </c>
      <c r="C6" s="59" t="s">
        <v>1672</v>
      </c>
      <c r="D6" s="60" t="s">
        <v>1673</v>
      </c>
      <c r="E6" s="60" t="s">
        <v>1675</v>
      </c>
      <c r="F6" s="59" t="s">
        <v>1717</v>
      </c>
      <c r="G6" s="59" t="s">
        <v>1718</v>
      </c>
      <c r="H6" s="61" t="s">
        <v>1715</v>
      </c>
      <c r="I6" s="62" t="s">
        <v>1716</v>
      </c>
    </row>
    <row r="7" spans="1:11" ht="14.25" customHeight="1">
      <c r="A7" s="225" t="s">
        <v>2343</v>
      </c>
      <c r="B7" s="218" t="s">
        <v>1663</v>
      </c>
      <c r="C7" s="219" t="s">
        <v>1514</v>
      </c>
      <c r="D7" s="219" t="s">
        <v>2026</v>
      </c>
      <c r="E7" s="219" t="s">
        <v>1749</v>
      </c>
      <c r="F7" s="220" t="s">
        <v>2344</v>
      </c>
      <c r="G7" s="220" t="s">
        <v>2332</v>
      </c>
      <c r="H7" s="221" t="s">
        <v>2345</v>
      </c>
      <c r="I7" s="222" t="s">
        <v>2345</v>
      </c>
      <c r="J7" s="57"/>
      <c r="K7" s="14"/>
    </row>
    <row r="8" spans="1:11" ht="14.25" customHeight="1">
      <c r="A8" s="225" t="s">
        <v>2320</v>
      </c>
      <c r="B8" s="218" t="s">
        <v>1660</v>
      </c>
      <c r="C8" s="219" t="s">
        <v>1372</v>
      </c>
      <c r="D8" s="219" t="s">
        <v>1373</v>
      </c>
      <c r="E8" s="219" t="s">
        <v>1880</v>
      </c>
      <c r="F8" s="220" t="s">
        <v>2321</v>
      </c>
      <c r="G8" s="220" t="s">
        <v>2322</v>
      </c>
      <c r="H8" s="221" t="s">
        <v>2323</v>
      </c>
      <c r="I8" s="222"/>
      <c r="J8" s="57"/>
      <c r="K8" s="14"/>
    </row>
    <row r="9" spans="1:11" ht="14.25" customHeight="1">
      <c r="A9" s="227"/>
      <c r="B9" s="228"/>
      <c r="C9" s="229"/>
      <c r="D9" s="229"/>
      <c r="E9" s="229"/>
      <c r="F9" s="261" t="s">
        <v>2324</v>
      </c>
      <c r="G9" s="261" t="s">
        <v>2325</v>
      </c>
      <c r="H9" s="262" t="s">
        <v>2326</v>
      </c>
      <c r="I9" s="263" t="s">
        <v>2234</v>
      </c>
      <c r="K9" s="14"/>
    </row>
    <row r="10" spans="1:11" ht="14.25" customHeight="1">
      <c r="A10" s="224" t="s">
        <v>2327</v>
      </c>
      <c r="B10" s="180" t="s">
        <v>1663</v>
      </c>
      <c r="C10" s="181" t="s">
        <v>1374</v>
      </c>
      <c r="D10" s="181" t="s">
        <v>1375</v>
      </c>
      <c r="E10" s="181" t="s">
        <v>1809</v>
      </c>
      <c r="F10" s="182" t="s">
        <v>2321</v>
      </c>
      <c r="G10" s="182" t="s">
        <v>2328</v>
      </c>
      <c r="H10" s="183" t="s">
        <v>2226</v>
      </c>
      <c r="I10" s="184" t="s">
        <v>2226</v>
      </c>
      <c r="K10" s="14"/>
    </row>
    <row r="11" spans="1:11" ht="14.25" customHeight="1">
      <c r="A11" s="224" t="s">
        <v>2329</v>
      </c>
      <c r="B11" s="180" t="s">
        <v>1663</v>
      </c>
      <c r="C11" s="181" t="s">
        <v>1379</v>
      </c>
      <c r="D11" s="181" t="s">
        <v>1380</v>
      </c>
      <c r="E11" s="181" t="s">
        <v>1749</v>
      </c>
      <c r="F11" s="182" t="s">
        <v>2324</v>
      </c>
      <c r="G11" s="182" t="s">
        <v>2330</v>
      </c>
      <c r="H11" s="183" t="s">
        <v>2230</v>
      </c>
      <c r="I11" s="184" t="s">
        <v>2230</v>
      </c>
      <c r="K11" s="14"/>
    </row>
    <row r="12" spans="1:11" ht="14.25" customHeight="1">
      <c r="A12" s="224" t="s">
        <v>2331</v>
      </c>
      <c r="B12" s="180" t="s">
        <v>1663</v>
      </c>
      <c r="C12" s="181" t="s">
        <v>1383</v>
      </c>
      <c r="D12" s="181" t="s">
        <v>1384</v>
      </c>
      <c r="E12" s="181" t="s">
        <v>1378</v>
      </c>
      <c r="F12" s="182" t="s">
        <v>2324</v>
      </c>
      <c r="G12" s="182" t="s">
        <v>2332</v>
      </c>
      <c r="H12" s="183" t="s">
        <v>2192</v>
      </c>
      <c r="I12" s="184" t="s">
        <v>2192</v>
      </c>
      <c r="K12" s="14"/>
    </row>
    <row r="13" spans="1:11" ht="14.25" customHeight="1">
      <c r="A13" s="224" t="s">
        <v>2434</v>
      </c>
      <c r="B13" s="180" t="s">
        <v>1663</v>
      </c>
      <c r="C13" s="181" t="s">
        <v>1932</v>
      </c>
      <c r="D13" s="181" t="s">
        <v>1685</v>
      </c>
      <c r="E13" s="181" t="s">
        <v>1749</v>
      </c>
      <c r="F13" s="182" t="s">
        <v>2324</v>
      </c>
      <c r="G13" s="182" t="s">
        <v>2435</v>
      </c>
      <c r="H13" s="183" t="s">
        <v>2433</v>
      </c>
      <c r="I13" s="184" t="s">
        <v>2433</v>
      </c>
      <c r="K13" s="14"/>
    </row>
    <row r="14" spans="1:11" ht="14.25" customHeight="1">
      <c r="A14" s="224" t="s">
        <v>2821</v>
      </c>
      <c r="B14" s="180" t="s">
        <v>1663</v>
      </c>
      <c r="C14" s="181" t="s">
        <v>2032</v>
      </c>
      <c r="D14" s="181" t="s">
        <v>2033</v>
      </c>
      <c r="E14" s="181" t="s">
        <v>1749</v>
      </c>
      <c r="F14" s="182" t="s">
        <v>2324</v>
      </c>
      <c r="G14" s="182" t="s">
        <v>2822</v>
      </c>
      <c r="H14" s="183" t="s">
        <v>2576</v>
      </c>
      <c r="I14" s="184" t="s">
        <v>2576</v>
      </c>
      <c r="K14" s="14"/>
    </row>
    <row r="15" spans="1:11" ht="14.25" customHeight="1">
      <c r="A15" s="224" t="s">
        <v>2333</v>
      </c>
      <c r="B15" s="180" t="s">
        <v>1663</v>
      </c>
      <c r="C15" s="181" t="s">
        <v>1937</v>
      </c>
      <c r="D15" s="181" t="s">
        <v>2011</v>
      </c>
      <c r="E15" s="181" t="s">
        <v>1749</v>
      </c>
      <c r="F15" s="182" t="s">
        <v>2321</v>
      </c>
      <c r="G15" s="182" t="s">
        <v>2334</v>
      </c>
      <c r="H15" s="183" t="s">
        <v>2222</v>
      </c>
      <c r="I15" s="184" t="s">
        <v>2222</v>
      </c>
      <c r="K15" s="14"/>
    </row>
    <row r="16" spans="1:11" ht="14.25" customHeight="1">
      <c r="A16" s="225" t="s">
        <v>736</v>
      </c>
      <c r="B16" s="218" t="s">
        <v>1663</v>
      </c>
      <c r="C16" s="219" t="s">
        <v>1756</v>
      </c>
      <c r="D16" s="219" t="s">
        <v>1757</v>
      </c>
      <c r="E16" s="219" t="s">
        <v>1751</v>
      </c>
      <c r="F16" s="220" t="s">
        <v>737</v>
      </c>
      <c r="G16" s="220" t="s">
        <v>738</v>
      </c>
      <c r="H16" s="221" t="s">
        <v>519</v>
      </c>
      <c r="I16" s="222" t="s">
        <v>519</v>
      </c>
      <c r="K16" s="14"/>
    </row>
    <row r="17" spans="1:11" ht="14.25" customHeight="1">
      <c r="A17" s="225" t="s">
        <v>2335</v>
      </c>
      <c r="B17" s="218" t="s">
        <v>1663</v>
      </c>
      <c r="C17" s="219" t="s">
        <v>1929</v>
      </c>
      <c r="D17" s="219" t="s">
        <v>1930</v>
      </c>
      <c r="E17" s="219" t="s">
        <v>1682</v>
      </c>
      <c r="F17" s="220" t="s">
        <v>2336</v>
      </c>
      <c r="G17" s="220" t="s">
        <v>2332</v>
      </c>
      <c r="H17" s="221" t="s">
        <v>2192</v>
      </c>
      <c r="I17" s="222"/>
      <c r="K17" s="14"/>
    </row>
    <row r="18" spans="1:11" ht="14.25" customHeight="1">
      <c r="A18" s="227"/>
      <c r="B18" s="228"/>
      <c r="C18" s="229"/>
      <c r="D18" s="229"/>
      <c r="E18" s="229"/>
      <c r="F18" s="261" t="s">
        <v>2961</v>
      </c>
      <c r="G18" s="261" t="s">
        <v>2962</v>
      </c>
      <c r="H18" s="262" t="s">
        <v>2963</v>
      </c>
      <c r="I18" s="263" t="s">
        <v>2430</v>
      </c>
      <c r="K18" s="14"/>
    </row>
    <row r="19" spans="1:11" ht="14.25" customHeight="1">
      <c r="A19" s="264" t="s">
        <v>2337</v>
      </c>
      <c r="B19" s="259" t="s">
        <v>1663</v>
      </c>
      <c r="C19" s="260" t="s">
        <v>1927</v>
      </c>
      <c r="D19" s="260" t="s">
        <v>1928</v>
      </c>
      <c r="E19" s="260" t="s">
        <v>1828</v>
      </c>
      <c r="F19" s="256" t="s">
        <v>2324</v>
      </c>
      <c r="G19" s="256" t="s">
        <v>2338</v>
      </c>
      <c r="H19" s="257" t="s">
        <v>2142</v>
      </c>
      <c r="I19" s="258" t="s">
        <v>2142</v>
      </c>
      <c r="K19" s="14"/>
    </row>
    <row r="20" spans="1:11" ht="14.25" customHeight="1">
      <c r="A20" s="225" t="s">
        <v>2339</v>
      </c>
      <c r="B20" s="218" t="s">
        <v>1663</v>
      </c>
      <c r="C20" s="219" t="s">
        <v>2034</v>
      </c>
      <c r="D20" s="219" t="s">
        <v>2035</v>
      </c>
      <c r="E20" s="219" t="s">
        <v>1749</v>
      </c>
      <c r="F20" s="220" t="s">
        <v>2321</v>
      </c>
      <c r="G20" s="220" t="s">
        <v>2340</v>
      </c>
      <c r="H20" s="221" t="s">
        <v>2209</v>
      </c>
      <c r="I20" s="222"/>
      <c r="K20" s="14"/>
    </row>
    <row r="21" spans="1:11" ht="14.25" customHeight="1">
      <c r="A21" s="264"/>
      <c r="B21" s="259"/>
      <c r="C21" s="260"/>
      <c r="D21" s="260"/>
      <c r="E21" s="260"/>
      <c r="F21" s="256" t="s">
        <v>264</v>
      </c>
      <c r="G21" s="256" t="s">
        <v>265</v>
      </c>
      <c r="H21" s="257" t="s">
        <v>266</v>
      </c>
      <c r="I21" s="258"/>
      <c r="K21" s="14"/>
    </row>
    <row r="22" spans="1:11" ht="14.25" customHeight="1">
      <c r="A22" s="264"/>
      <c r="B22" s="259"/>
      <c r="C22" s="260"/>
      <c r="D22" s="260"/>
      <c r="E22" s="260"/>
      <c r="F22" s="256" t="s">
        <v>267</v>
      </c>
      <c r="G22" s="256" t="s">
        <v>268</v>
      </c>
      <c r="H22" s="257" t="s">
        <v>49</v>
      </c>
      <c r="I22" s="258"/>
      <c r="K22" s="14"/>
    </row>
    <row r="23" spans="1:11" ht="14.25" customHeight="1">
      <c r="A23" s="227"/>
      <c r="B23" s="228"/>
      <c r="C23" s="229"/>
      <c r="D23" s="229"/>
      <c r="E23" s="229"/>
      <c r="F23" s="261" t="s">
        <v>739</v>
      </c>
      <c r="G23" s="261" t="s">
        <v>2332</v>
      </c>
      <c r="H23" s="262" t="s">
        <v>2192</v>
      </c>
      <c r="I23" s="263" t="s">
        <v>511</v>
      </c>
      <c r="K23" s="14"/>
    </row>
    <row r="24" spans="1:11" ht="14.25" customHeight="1">
      <c r="A24" s="227" t="s">
        <v>740</v>
      </c>
      <c r="B24" s="228" t="s">
        <v>1660</v>
      </c>
      <c r="C24" s="229" t="s">
        <v>2037</v>
      </c>
      <c r="D24" s="229" t="s">
        <v>2038</v>
      </c>
      <c r="E24" s="229" t="s">
        <v>1751</v>
      </c>
      <c r="F24" s="261" t="s">
        <v>741</v>
      </c>
      <c r="G24" s="261" t="s">
        <v>268</v>
      </c>
      <c r="H24" s="262" t="s">
        <v>49</v>
      </c>
      <c r="I24" s="263" t="s">
        <v>49</v>
      </c>
      <c r="K24" s="14"/>
    </row>
    <row r="25" spans="1:11" ht="14.25" customHeight="1">
      <c r="A25" s="224" t="s">
        <v>2341</v>
      </c>
      <c r="B25" s="180" t="s">
        <v>1659</v>
      </c>
      <c r="C25" s="181" t="s">
        <v>1395</v>
      </c>
      <c r="D25" s="181" t="s">
        <v>1396</v>
      </c>
      <c r="E25" s="181" t="s">
        <v>1920</v>
      </c>
      <c r="F25" s="182" t="s">
        <v>2336</v>
      </c>
      <c r="G25" s="182" t="s">
        <v>2342</v>
      </c>
      <c r="H25" s="183" t="s">
        <v>2142</v>
      </c>
      <c r="I25" s="184" t="s">
        <v>2142</v>
      </c>
      <c r="K25" s="14"/>
    </row>
    <row r="26" spans="1:11" ht="14.25" customHeight="1">
      <c r="A26" s="225" t="s">
        <v>2964</v>
      </c>
      <c r="B26" s="218" t="s">
        <v>1659</v>
      </c>
      <c r="C26" s="219" t="s">
        <v>1735</v>
      </c>
      <c r="D26" s="219" t="s">
        <v>1942</v>
      </c>
      <c r="E26" s="219" t="s">
        <v>1938</v>
      </c>
      <c r="F26" s="220" t="s">
        <v>2965</v>
      </c>
      <c r="G26" s="220" t="s">
        <v>2332</v>
      </c>
      <c r="H26" s="221" t="s">
        <v>2192</v>
      </c>
      <c r="I26" s="222" t="s">
        <v>2192</v>
      </c>
      <c r="K26" s="14"/>
    </row>
    <row r="27" spans="1:11" ht="14.25" customHeight="1">
      <c r="A27" s="225" t="s">
        <v>2966</v>
      </c>
      <c r="B27" s="218" t="s">
        <v>1638</v>
      </c>
      <c r="C27" s="219" t="s">
        <v>1987</v>
      </c>
      <c r="D27" s="219" t="s">
        <v>1988</v>
      </c>
      <c r="E27" s="219" t="s">
        <v>1766</v>
      </c>
      <c r="F27" s="220" t="s">
        <v>2961</v>
      </c>
      <c r="G27" s="220" t="s">
        <v>2332</v>
      </c>
      <c r="H27" s="221" t="s">
        <v>2192</v>
      </c>
      <c r="I27" s="222"/>
      <c r="K27" s="14"/>
    </row>
    <row r="28" spans="1:11" ht="14.25" customHeight="1">
      <c r="A28" s="227"/>
      <c r="B28" s="228"/>
      <c r="C28" s="229"/>
      <c r="D28" s="229"/>
      <c r="E28" s="229"/>
      <c r="F28" s="261" t="s">
        <v>2967</v>
      </c>
      <c r="G28" s="261" t="s">
        <v>2441</v>
      </c>
      <c r="H28" s="262" t="s">
        <v>2381</v>
      </c>
      <c r="I28" s="263" t="s">
        <v>2326</v>
      </c>
      <c r="K28" s="14"/>
    </row>
    <row r="29" spans="1:11" ht="14.25" customHeight="1">
      <c r="A29" s="264" t="s">
        <v>269</v>
      </c>
      <c r="B29" s="259" t="s">
        <v>1659</v>
      </c>
      <c r="C29" s="260" t="s">
        <v>1403</v>
      </c>
      <c r="D29" s="260" t="s">
        <v>1404</v>
      </c>
      <c r="E29" s="260" t="s">
        <v>1405</v>
      </c>
      <c r="F29" s="256" t="s">
        <v>2961</v>
      </c>
      <c r="G29" s="256" t="s">
        <v>268</v>
      </c>
      <c r="H29" s="257" t="s">
        <v>49</v>
      </c>
      <c r="I29" s="258" t="s">
        <v>49</v>
      </c>
      <c r="K29" s="14"/>
    </row>
    <row r="30" spans="1:11" ht="14.25" customHeight="1">
      <c r="A30" s="225" t="s">
        <v>2436</v>
      </c>
      <c r="B30" s="218" t="s">
        <v>1659</v>
      </c>
      <c r="C30" s="219" t="s">
        <v>1411</v>
      </c>
      <c r="D30" s="219" t="s">
        <v>1686</v>
      </c>
      <c r="E30" s="219" t="s">
        <v>1412</v>
      </c>
      <c r="F30" s="220" t="s">
        <v>2324</v>
      </c>
      <c r="G30" s="220" t="s">
        <v>2437</v>
      </c>
      <c r="H30" s="221" t="s">
        <v>2426</v>
      </c>
      <c r="I30" s="222"/>
      <c r="K30" s="14"/>
    </row>
    <row r="31" spans="1:11" ht="14.25" customHeight="1">
      <c r="A31" s="227"/>
      <c r="B31" s="228"/>
      <c r="C31" s="229"/>
      <c r="D31" s="229"/>
      <c r="E31" s="229"/>
      <c r="F31" s="261" t="s">
        <v>2961</v>
      </c>
      <c r="G31" s="261" t="s">
        <v>2342</v>
      </c>
      <c r="H31" s="262" t="s">
        <v>2142</v>
      </c>
      <c r="I31" s="263" t="s">
        <v>53</v>
      </c>
      <c r="K31" s="14"/>
    </row>
    <row r="32" spans="1:11" ht="14.25" customHeight="1">
      <c r="A32" s="227" t="s">
        <v>2438</v>
      </c>
      <c r="B32" s="228" t="s">
        <v>1659</v>
      </c>
      <c r="C32" s="229" t="s">
        <v>1969</v>
      </c>
      <c r="D32" s="229" t="s">
        <v>1970</v>
      </c>
      <c r="E32" s="229" t="s">
        <v>1791</v>
      </c>
      <c r="F32" s="261" t="s">
        <v>2321</v>
      </c>
      <c r="G32" s="261" t="s">
        <v>2439</v>
      </c>
      <c r="H32" s="262" t="s">
        <v>2430</v>
      </c>
      <c r="I32" s="263" t="s">
        <v>2430</v>
      </c>
      <c r="K32" s="14"/>
    </row>
    <row r="33" spans="1:11" ht="14.25" customHeight="1">
      <c r="A33" s="224" t="s">
        <v>2823</v>
      </c>
      <c r="B33" s="180" t="s">
        <v>1640</v>
      </c>
      <c r="C33" s="181" t="s">
        <v>1954</v>
      </c>
      <c r="D33" s="181" t="s">
        <v>2008</v>
      </c>
      <c r="E33" s="181" t="s">
        <v>1805</v>
      </c>
      <c r="F33" s="182" t="s">
        <v>2324</v>
      </c>
      <c r="G33" s="182" t="s">
        <v>2437</v>
      </c>
      <c r="H33" s="183" t="s">
        <v>2426</v>
      </c>
      <c r="I33" s="184" t="s">
        <v>2426</v>
      </c>
      <c r="K33" s="14"/>
    </row>
    <row r="34" spans="1:11" ht="14.25" customHeight="1">
      <c r="A34" s="224" t="s">
        <v>2824</v>
      </c>
      <c r="B34" s="180" t="s">
        <v>1638</v>
      </c>
      <c r="C34" s="181" t="s">
        <v>2045</v>
      </c>
      <c r="D34" s="181" t="s">
        <v>1706</v>
      </c>
      <c r="E34" s="181" t="s">
        <v>1422</v>
      </c>
      <c r="F34" s="182" t="s">
        <v>2321</v>
      </c>
      <c r="G34" s="182" t="s">
        <v>2825</v>
      </c>
      <c r="H34" s="183" t="s">
        <v>2234</v>
      </c>
      <c r="I34" s="184" t="s">
        <v>2234</v>
      </c>
      <c r="K34" s="14"/>
    </row>
    <row r="35" spans="1:11" ht="14.25" customHeight="1">
      <c r="A35" s="224" t="s">
        <v>2440</v>
      </c>
      <c r="B35" s="180" t="s">
        <v>1640</v>
      </c>
      <c r="C35" s="181" t="s">
        <v>1917</v>
      </c>
      <c r="D35" s="181" t="s">
        <v>1918</v>
      </c>
      <c r="E35" s="181" t="s">
        <v>1805</v>
      </c>
      <c r="F35" s="182" t="s">
        <v>2324</v>
      </c>
      <c r="G35" s="182" t="s">
        <v>2441</v>
      </c>
      <c r="H35" s="183" t="s">
        <v>2381</v>
      </c>
      <c r="I35" s="184" t="s">
        <v>2381</v>
      </c>
      <c r="K35" s="14"/>
    </row>
    <row r="36" spans="1:11" ht="14.25" customHeight="1">
      <c r="A36" s="224" t="s">
        <v>1329</v>
      </c>
      <c r="B36" s="180" t="s">
        <v>1641</v>
      </c>
      <c r="C36" s="181" t="s">
        <v>2047</v>
      </c>
      <c r="D36" s="181" t="s">
        <v>1908</v>
      </c>
      <c r="E36" s="181" t="s">
        <v>1429</v>
      </c>
      <c r="F36" s="182" t="s">
        <v>2324</v>
      </c>
      <c r="G36" s="182" t="s">
        <v>2441</v>
      </c>
      <c r="H36" s="183" t="s">
        <v>2381</v>
      </c>
      <c r="I36" s="184" t="s">
        <v>2381</v>
      </c>
      <c r="K36" s="14"/>
    </row>
    <row r="37" spans="1:11" ht="14.25" customHeight="1">
      <c r="A37" s="224" t="s">
        <v>270</v>
      </c>
      <c r="B37" s="180" t="s">
        <v>1639</v>
      </c>
      <c r="C37" s="181" t="s">
        <v>1434</v>
      </c>
      <c r="D37" s="181" t="s">
        <v>1435</v>
      </c>
      <c r="E37" s="181" t="s">
        <v>1751</v>
      </c>
      <c r="F37" s="182" t="s">
        <v>264</v>
      </c>
      <c r="G37" s="182" t="s">
        <v>2441</v>
      </c>
      <c r="H37" s="183" t="s">
        <v>2381</v>
      </c>
      <c r="I37" s="184" t="s">
        <v>2381</v>
      </c>
      <c r="K37" s="14"/>
    </row>
    <row r="38" spans="1:11" ht="14.25" customHeight="1">
      <c r="A38" s="224" t="s">
        <v>2826</v>
      </c>
      <c r="B38" s="180" t="s">
        <v>1641</v>
      </c>
      <c r="C38" s="181" t="s">
        <v>1699</v>
      </c>
      <c r="D38" s="181" t="s">
        <v>2013</v>
      </c>
      <c r="E38" s="181" t="s">
        <v>1766</v>
      </c>
      <c r="F38" s="182" t="s">
        <v>2324</v>
      </c>
      <c r="G38" s="182" t="s">
        <v>2827</v>
      </c>
      <c r="H38" s="183" t="s">
        <v>2381</v>
      </c>
      <c r="I38" s="184" t="s">
        <v>2381</v>
      </c>
      <c r="K38" s="14"/>
    </row>
    <row r="39" spans="1:11" ht="14.25" customHeight="1">
      <c r="A39" s="224" t="s">
        <v>2828</v>
      </c>
      <c r="B39" s="180" t="s">
        <v>1638</v>
      </c>
      <c r="C39" s="181" t="s">
        <v>1442</v>
      </c>
      <c r="D39" s="181" t="s">
        <v>1443</v>
      </c>
      <c r="E39" s="181" t="s">
        <v>1793</v>
      </c>
      <c r="F39" s="182" t="s">
        <v>2321</v>
      </c>
      <c r="G39" s="182" t="s">
        <v>2330</v>
      </c>
      <c r="H39" s="183" t="s">
        <v>2230</v>
      </c>
      <c r="I39" s="184" t="s">
        <v>2230</v>
      </c>
      <c r="K39" s="14"/>
    </row>
    <row r="40" spans="1:11" ht="14.25" customHeight="1">
      <c r="A40" s="224" t="s">
        <v>742</v>
      </c>
      <c r="B40" s="180" t="s">
        <v>1641</v>
      </c>
      <c r="C40" s="181" t="s">
        <v>2048</v>
      </c>
      <c r="D40" s="181" t="s">
        <v>1832</v>
      </c>
      <c r="E40" s="181" t="s">
        <v>1841</v>
      </c>
      <c r="F40" s="182" t="s">
        <v>743</v>
      </c>
      <c r="G40" s="182" t="s">
        <v>744</v>
      </c>
      <c r="H40" s="183" t="s">
        <v>289</v>
      </c>
      <c r="I40" s="184" t="s">
        <v>289</v>
      </c>
      <c r="K40" s="14"/>
    </row>
    <row r="41" spans="1:11" ht="14.25" customHeight="1">
      <c r="A41" s="224" t="s">
        <v>2829</v>
      </c>
      <c r="B41" s="180" t="s">
        <v>1641</v>
      </c>
      <c r="C41" s="181" t="s">
        <v>1449</v>
      </c>
      <c r="D41" s="181" t="s">
        <v>1450</v>
      </c>
      <c r="E41" s="181" t="s">
        <v>1809</v>
      </c>
      <c r="F41" s="182" t="s">
        <v>2324</v>
      </c>
      <c r="G41" s="182" t="s">
        <v>2441</v>
      </c>
      <c r="H41" s="183" t="s">
        <v>2381</v>
      </c>
      <c r="I41" s="184" t="s">
        <v>2381</v>
      </c>
      <c r="K41" s="14"/>
    </row>
    <row r="42" spans="1:11" ht="14.25" customHeight="1">
      <c r="A42" s="224" t="s">
        <v>1330</v>
      </c>
      <c r="B42" s="180" t="s">
        <v>1641</v>
      </c>
      <c r="C42" s="181" t="s">
        <v>1461</v>
      </c>
      <c r="D42" s="181" t="s">
        <v>1462</v>
      </c>
      <c r="E42" s="181" t="s">
        <v>1463</v>
      </c>
      <c r="F42" s="182" t="s">
        <v>1331</v>
      </c>
      <c r="G42" s="182" t="s">
        <v>1332</v>
      </c>
      <c r="H42" s="183" t="s">
        <v>1250</v>
      </c>
      <c r="I42" s="184" t="s">
        <v>1250</v>
      </c>
      <c r="K42" s="14"/>
    </row>
    <row r="43" spans="1:11" ht="14.25" customHeight="1">
      <c r="A43" s="224" t="s">
        <v>745</v>
      </c>
      <c r="B43" s="180" t="s">
        <v>1639</v>
      </c>
      <c r="C43" s="181" t="s">
        <v>1476</v>
      </c>
      <c r="D43" s="181" t="s">
        <v>2030</v>
      </c>
      <c r="E43" s="181" t="s">
        <v>1920</v>
      </c>
      <c r="F43" s="182" t="s">
        <v>746</v>
      </c>
      <c r="G43" s="182" t="s">
        <v>2338</v>
      </c>
      <c r="H43" s="183" t="s">
        <v>2142</v>
      </c>
      <c r="I43" s="184" t="s">
        <v>2142</v>
      </c>
      <c r="K43" s="14"/>
    </row>
    <row r="44" spans="1:11" ht="14.25" customHeight="1">
      <c r="A44" s="224" t="s">
        <v>1333</v>
      </c>
      <c r="B44" s="180" t="s">
        <v>1659</v>
      </c>
      <c r="C44" s="181" t="s">
        <v>1501</v>
      </c>
      <c r="D44" s="181" t="s">
        <v>2023</v>
      </c>
      <c r="E44" s="181" t="s">
        <v>1502</v>
      </c>
      <c r="F44" s="182" t="s">
        <v>1331</v>
      </c>
      <c r="G44" s="182" t="s">
        <v>2334</v>
      </c>
      <c r="H44" s="183" t="s">
        <v>2222</v>
      </c>
      <c r="I44" s="184" t="s">
        <v>2222</v>
      </c>
      <c r="K44" s="14"/>
    </row>
    <row r="45" spans="1:11" ht="14.25" customHeight="1">
      <c r="A45" s="81"/>
      <c r="B45" s="70"/>
      <c r="C45" s="71"/>
      <c r="D45" s="71"/>
      <c r="E45" s="71"/>
      <c r="F45" s="72"/>
      <c r="G45" s="72"/>
      <c r="H45" s="73"/>
      <c r="I45" s="81"/>
      <c r="J45" s="57"/>
      <c r="K45" s="14"/>
    </row>
    <row r="46" spans="1:11" ht="14.25" customHeight="1">
      <c r="A46" s="81"/>
      <c r="B46" s="70"/>
      <c r="C46" s="71"/>
      <c r="D46" s="71"/>
      <c r="E46" s="71"/>
      <c r="F46" s="72"/>
      <c r="G46" s="72"/>
      <c r="H46" s="73"/>
      <c r="I46" s="81"/>
      <c r="J46" s="57"/>
      <c r="K46" s="14"/>
    </row>
    <row r="47" spans="1:11" ht="14.25" customHeight="1">
      <c r="A47" s="81"/>
      <c r="B47" s="70"/>
      <c r="C47" s="71"/>
      <c r="D47" s="71"/>
      <c r="E47" s="71"/>
      <c r="F47" s="72"/>
      <c r="G47" s="72"/>
      <c r="H47" s="73"/>
      <c r="I47" s="81"/>
      <c r="J47" s="57"/>
      <c r="K47" s="14"/>
    </row>
    <row r="48" spans="1:11" ht="14.25" customHeight="1">
      <c r="A48" s="81"/>
      <c r="B48" s="70"/>
      <c r="C48" s="71"/>
      <c r="D48" s="71"/>
      <c r="E48" s="71"/>
      <c r="F48" s="72"/>
      <c r="G48" s="72"/>
      <c r="H48" s="73"/>
      <c r="I48" s="81"/>
      <c r="J48" s="57"/>
      <c r="K48" s="14"/>
    </row>
    <row r="49" spans="1:11" ht="14.25" customHeight="1">
      <c r="A49" s="81"/>
      <c r="B49" s="70"/>
      <c r="C49" s="71"/>
      <c r="D49" s="71"/>
      <c r="E49" s="71"/>
      <c r="F49" s="72"/>
      <c r="G49" s="72"/>
      <c r="H49" s="73"/>
      <c r="I49" s="81"/>
      <c r="J49" s="57"/>
      <c r="K49" s="14"/>
    </row>
    <row r="50" spans="1:11" ht="14.25" customHeight="1">
      <c r="A50" s="81"/>
      <c r="B50" s="70"/>
      <c r="C50" s="71"/>
      <c r="D50" s="71"/>
      <c r="E50" s="71"/>
      <c r="F50" s="72"/>
      <c r="G50" s="72"/>
      <c r="H50" s="73"/>
      <c r="I50" s="81"/>
      <c r="J50" s="57"/>
      <c r="K50" s="14"/>
    </row>
    <row r="51" spans="1:11" ht="14.25" customHeight="1">
      <c r="A51" s="81"/>
      <c r="B51" s="70"/>
      <c r="C51" s="71"/>
      <c r="D51" s="71"/>
      <c r="E51" s="71"/>
      <c r="F51" s="72"/>
      <c r="G51" s="72"/>
      <c r="H51" s="73"/>
      <c r="I51" s="81"/>
      <c r="J51" s="57"/>
      <c r="K51" s="14"/>
    </row>
    <row r="52" spans="1:11" ht="14.25" customHeight="1">
      <c r="A52" s="81"/>
      <c r="B52" s="70"/>
      <c r="C52" s="71"/>
      <c r="D52" s="71"/>
      <c r="E52" s="71"/>
      <c r="F52" s="72"/>
      <c r="G52" s="72"/>
      <c r="H52" s="73"/>
      <c r="I52" s="81"/>
      <c r="J52" s="57"/>
      <c r="K52" s="14"/>
    </row>
    <row r="53" spans="1:11" ht="14.25" customHeight="1">
      <c r="A53" s="81"/>
      <c r="B53" s="70"/>
      <c r="C53" s="71"/>
      <c r="D53" s="71"/>
      <c r="E53" s="71"/>
      <c r="F53" s="72"/>
      <c r="G53" s="72"/>
      <c r="H53" s="73"/>
      <c r="I53" s="81"/>
      <c r="J53" s="57"/>
      <c r="K53" s="14"/>
    </row>
    <row r="54" spans="1:11" ht="14.25" customHeight="1">
      <c r="A54" s="81"/>
      <c r="B54" s="70"/>
      <c r="C54" s="71"/>
      <c r="D54" s="71"/>
      <c r="E54" s="71"/>
      <c r="F54" s="72"/>
      <c r="G54" s="72"/>
      <c r="H54" s="73"/>
      <c r="I54" s="81"/>
      <c r="J54" s="57"/>
      <c r="K54" s="14"/>
    </row>
    <row r="55" spans="1:11" ht="14.25" customHeight="1">
      <c r="A55" s="81"/>
      <c r="B55" s="70"/>
      <c r="C55" s="71"/>
      <c r="D55" s="71"/>
      <c r="E55" s="71"/>
      <c r="F55" s="72"/>
      <c r="G55" s="72"/>
      <c r="H55" s="73"/>
      <c r="I55" s="81"/>
      <c r="J55" s="57"/>
      <c r="K55" s="14"/>
    </row>
    <row r="56" spans="1:11" ht="14.25" customHeight="1">
      <c r="A56" s="81"/>
      <c r="B56" s="70"/>
      <c r="C56" s="71"/>
      <c r="D56" s="71"/>
      <c r="E56" s="71"/>
      <c r="F56" s="72"/>
      <c r="G56" s="72"/>
      <c r="H56" s="73"/>
      <c r="I56" s="81"/>
      <c r="J56" s="57"/>
      <c r="K56" s="14"/>
    </row>
    <row r="57" spans="1:11" ht="14.25" customHeight="1">
      <c r="A57" s="81"/>
      <c r="B57" s="70"/>
      <c r="C57" s="71"/>
      <c r="D57" s="71"/>
      <c r="E57" s="71"/>
      <c r="F57" s="72"/>
      <c r="G57" s="72"/>
      <c r="H57" s="73"/>
      <c r="I57" s="81"/>
      <c r="J57" s="57"/>
      <c r="K57" s="14"/>
    </row>
    <row r="58" spans="1:11" ht="14.25" customHeight="1">
      <c r="A58" s="81"/>
      <c r="B58" s="70"/>
      <c r="C58" s="71"/>
      <c r="D58" s="71"/>
      <c r="E58" s="71"/>
      <c r="F58" s="72"/>
      <c r="G58" s="72"/>
      <c r="H58" s="73"/>
      <c r="I58" s="81"/>
      <c r="J58" s="57"/>
      <c r="K58" s="14"/>
    </row>
    <row r="59" spans="1:11" ht="14.25" customHeight="1">
      <c r="A59" s="81"/>
      <c r="B59" s="70"/>
      <c r="C59" s="71"/>
      <c r="D59" s="71"/>
      <c r="E59" s="71"/>
      <c r="F59" s="72"/>
      <c r="G59" s="72"/>
      <c r="H59" s="73"/>
      <c r="I59" s="81"/>
      <c r="J59" s="57"/>
      <c r="K59" s="14"/>
    </row>
    <row r="60" spans="1:11" ht="14.25" customHeight="1">
      <c r="A60" s="81"/>
      <c r="B60" s="70"/>
      <c r="C60" s="71"/>
      <c r="D60" s="71"/>
      <c r="E60" s="71"/>
      <c r="F60" s="72"/>
      <c r="G60" s="72"/>
      <c r="H60" s="73"/>
      <c r="I60" s="81"/>
      <c r="J60" s="57"/>
      <c r="K60" s="14"/>
    </row>
    <row r="61" spans="1:11" ht="14.25" customHeight="1">
      <c r="A61" s="81"/>
      <c r="B61" s="70"/>
      <c r="C61" s="71"/>
      <c r="D61" s="71"/>
      <c r="E61" s="71"/>
      <c r="F61" s="72"/>
      <c r="G61" s="72"/>
      <c r="H61" s="73"/>
      <c r="I61" s="81"/>
      <c r="J61" s="57"/>
      <c r="K61" s="14"/>
    </row>
    <row r="62" spans="1:11" ht="14.25" customHeight="1">
      <c r="A62" s="81"/>
      <c r="B62" s="70"/>
      <c r="C62" s="71"/>
      <c r="D62" s="71"/>
      <c r="E62" s="71"/>
      <c r="F62" s="72"/>
      <c r="G62" s="72"/>
      <c r="H62" s="73"/>
      <c r="I62" s="81"/>
      <c r="J62" s="57"/>
      <c r="K62" s="14"/>
    </row>
    <row r="63" spans="1:11" ht="14.25" customHeight="1">
      <c r="A63" s="81"/>
      <c r="B63" s="70"/>
      <c r="C63" s="71"/>
      <c r="D63" s="71"/>
      <c r="E63" s="71"/>
      <c r="F63" s="72"/>
      <c r="G63" s="72"/>
      <c r="H63" s="73"/>
      <c r="I63" s="81"/>
      <c r="J63" s="57"/>
      <c r="K63" s="14"/>
    </row>
    <row r="64" spans="1:11" ht="14.25" customHeight="1">
      <c r="A64" s="81"/>
      <c r="B64" s="70"/>
      <c r="C64" s="71"/>
      <c r="D64" s="71"/>
      <c r="E64" s="71"/>
      <c r="F64" s="72"/>
      <c r="G64" s="72"/>
      <c r="H64" s="73"/>
      <c r="I64" s="81"/>
      <c r="J64" s="57"/>
      <c r="K64" s="14"/>
    </row>
    <row r="65" spans="1:11" ht="14.25" customHeight="1">
      <c r="A65" s="81"/>
      <c r="B65" s="70"/>
      <c r="C65" s="71"/>
      <c r="D65" s="71"/>
      <c r="E65" s="71"/>
      <c r="F65" s="72"/>
      <c r="G65" s="72"/>
      <c r="H65" s="73"/>
      <c r="I65" s="81"/>
      <c r="J65" s="57"/>
      <c r="K65" s="14"/>
    </row>
    <row r="66" spans="1:11" ht="14.25" customHeight="1">
      <c r="A66" s="81"/>
      <c r="B66" s="70"/>
      <c r="C66" s="71"/>
      <c r="D66" s="71"/>
      <c r="E66" s="71"/>
      <c r="F66" s="72"/>
      <c r="G66" s="72"/>
      <c r="H66" s="73"/>
      <c r="I66" s="81"/>
      <c r="J66" s="57"/>
      <c r="K66" s="14"/>
    </row>
    <row r="67" spans="1:11" ht="14.25" customHeight="1">
      <c r="A67" s="81"/>
      <c r="B67" s="70"/>
      <c r="C67" s="71"/>
      <c r="D67" s="71"/>
      <c r="E67" s="71"/>
      <c r="F67" s="72"/>
      <c r="G67" s="72"/>
      <c r="H67" s="73"/>
      <c r="I67" s="81"/>
      <c r="J67" s="57"/>
      <c r="K67" s="14"/>
    </row>
    <row r="68" spans="1:11" ht="14.25" customHeight="1">
      <c r="A68" s="81"/>
      <c r="B68" s="70"/>
      <c r="C68" s="71"/>
      <c r="D68" s="71"/>
      <c r="E68" s="71"/>
      <c r="F68" s="72"/>
      <c r="G68" s="72"/>
      <c r="H68" s="73"/>
      <c r="I68" s="81"/>
      <c r="J68" s="57"/>
      <c r="K68" s="14"/>
    </row>
    <row r="69" spans="1:11" ht="14.25" customHeight="1">
      <c r="A69" s="81"/>
      <c r="B69" s="70"/>
      <c r="C69" s="71"/>
      <c r="D69" s="71"/>
      <c r="E69" s="71"/>
      <c r="F69" s="72"/>
      <c r="G69" s="72"/>
      <c r="H69" s="73"/>
      <c r="I69" s="81"/>
      <c r="J69" s="57"/>
      <c r="K69" s="14"/>
    </row>
    <row r="70" spans="1:11" ht="14.25" customHeight="1">
      <c r="A70" s="81"/>
      <c r="B70" s="70"/>
      <c r="C70" s="71"/>
      <c r="D70" s="71"/>
      <c r="E70" s="71"/>
      <c r="F70" s="72"/>
      <c r="G70" s="72"/>
      <c r="H70" s="73"/>
      <c r="I70" s="81"/>
      <c r="J70" s="57"/>
      <c r="K70" s="14"/>
    </row>
    <row r="71" spans="1:11" ht="14.25" customHeight="1">
      <c r="A71" s="81"/>
      <c r="B71" s="70"/>
      <c r="C71" s="71"/>
      <c r="D71" s="71"/>
      <c r="E71" s="71"/>
      <c r="F71" s="72"/>
      <c r="G71" s="72"/>
      <c r="H71" s="73"/>
      <c r="I71" s="81"/>
      <c r="J71" s="57"/>
      <c r="K71" s="14"/>
    </row>
    <row r="72" spans="1:10" ht="14.25" customHeight="1">
      <c r="A72" s="82"/>
      <c r="B72" s="74"/>
      <c r="C72" s="75"/>
      <c r="D72" s="75"/>
      <c r="E72" s="75"/>
      <c r="F72" s="76"/>
      <c r="G72" s="76"/>
      <c r="H72" s="77"/>
      <c r="I72" s="82"/>
      <c r="J72" s="57"/>
    </row>
    <row r="73" spans="1:10" ht="14.25" customHeight="1">
      <c r="A73" s="82"/>
      <c r="B73" s="74"/>
      <c r="C73" s="75"/>
      <c r="D73" s="75"/>
      <c r="E73" s="75"/>
      <c r="F73" s="76"/>
      <c r="G73" s="76"/>
      <c r="H73" s="77"/>
      <c r="I73" s="82"/>
      <c r="J73" s="57"/>
    </row>
    <row r="74" spans="1:10" ht="14.25" customHeight="1">
      <c r="A74" s="82"/>
      <c r="B74" s="74"/>
      <c r="C74" s="75"/>
      <c r="D74" s="75"/>
      <c r="E74" s="75"/>
      <c r="F74" s="76"/>
      <c r="G74" s="76"/>
      <c r="H74" s="77"/>
      <c r="I74" s="82"/>
      <c r="J74" s="57"/>
    </row>
    <row r="75" spans="1:10" ht="14.25" customHeight="1">
      <c r="A75" s="82"/>
      <c r="B75" s="74"/>
      <c r="C75" s="75"/>
      <c r="D75" s="75"/>
      <c r="E75" s="75"/>
      <c r="F75" s="76"/>
      <c r="G75" s="76"/>
      <c r="H75" s="77"/>
      <c r="I75" s="82"/>
      <c r="J75" s="57"/>
    </row>
    <row r="76" spans="1:10" ht="14.25" customHeight="1">
      <c r="A76" s="82"/>
      <c r="B76" s="74"/>
      <c r="C76" s="75"/>
      <c r="D76" s="75"/>
      <c r="E76" s="75"/>
      <c r="F76" s="76"/>
      <c r="G76" s="76"/>
      <c r="H76" s="77"/>
      <c r="I76" s="82"/>
      <c r="J76" s="57"/>
    </row>
    <row r="77" spans="1:10" ht="14.25" customHeight="1">
      <c r="A77" s="82"/>
      <c r="B77" s="74"/>
      <c r="C77" s="75"/>
      <c r="D77" s="75"/>
      <c r="E77" s="75"/>
      <c r="F77" s="76"/>
      <c r="G77" s="76"/>
      <c r="H77" s="77"/>
      <c r="I77" s="82"/>
      <c r="J77" s="57"/>
    </row>
    <row r="78" spans="1:10" ht="14.25" customHeight="1">
      <c r="A78" s="82"/>
      <c r="B78" s="74"/>
      <c r="C78" s="75"/>
      <c r="D78" s="75"/>
      <c r="E78" s="75"/>
      <c r="F78" s="76"/>
      <c r="G78" s="76"/>
      <c r="H78" s="77"/>
      <c r="I78" s="82"/>
      <c r="J78" s="57"/>
    </row>
    <row r="79" spans="1:10" ht="14.25" customHeight="1">
      <c r="A79" s="82"/>
      <c r="B79" s="74"/>
      <c r="C79" s="75"/>
      <c r="D79" s="75"/>
      <c r="E79" s="75"/>
      <c r="F79" s="76"/>
      <c r="G79" s="76"/>
      <c r="H79" s="77"/>
      <c r="I79" s="82"/>
      <c r="J79" s="57"/>
    </row>
    <row r="80" spans="1:10" ht="14.25" customHeight="1">
      <c r="A80" s="82"/>
      <c r="B80" s="74"/>
      <c r="C80" s="75"/>
      <c r="D80" s="75"/>
      <c r="E80" s="75"/>
      <c r="F80" s="76"/>
      <c r="G80" s="76"/>
      <c r="H80" s="77"/>
      <c r="I80" s="82"/>
      <c r="J80" s="57"/>
    </row>
    <row r="81" spans="1:10" ht="14.25" customHeight="1">
      <c r="A81" s="82"/>
      <c r="B81" s="74"/>
      <c r="C81" s="75"/>
      <c r="D81" s="75"/>
      <c r="E81" s="75"/>
      <c r="F81" s="76"/>
      <c r="G81" s="76"/>
      <c r="H81" s="77"/>
      <c r="I81" s="82"/>
      <c r="J81" s="57"/>
    </row>
    <row r="82" spans="1:10" ht="14.25" customHeight="1">
      <c r="A82" s="82"/>
      <c r="B82" s="74"/>
      <c r="C82" s="75"/>
      <c r="D82" s="75"/>
      <c r="E82" s="75"/>
      <c r="F82" s="76"/>
      <c r="G82" s="76"/>
      <c r="H82" s="77"/>
      <c r="I82" s="82"/>
      <c r="J82" s="57"/>
    </row>
    <row r="83" spans="1:10" ht="14.25" customHeight="1">
      <c r="A83" s="82"/>
      <c r="B83" s="74"/>
      <c r="C83" s="75"/>
      <c r="D83" s="75"/>
      <c r="E83" s="75"/>
      <c r="F83" s="76"/>
      <c r="G83" s="76"/>
      <c r="H83" s="77"/>
      <c r="I83" s="82"/>
      <c r="J83" s="57"/>
    </row>
    <row r="84" spans="1:10" ht="14.25" customHeight="1">
      <c r="A84" s="82"/>
      <c r="B84" s="74"/>
      <c r="C84" s="75"/>
      <c r="D84" s="75"/>
      <c r="E84" s="75"/>
      <c r="F84" s="76"/>
      <c r="G84" s="76"/>
      <c r="H84" s="77"/>
      <c r="I84" s="82"/>
      <c r="J84" s="57"/>
    </row>
    <row r="85" spans="1:10" ht="14.25" customHeight="1">
      <c r="A85" s="82"/>
      <c r="B85" s="74"/>
      <c r="C85" s="75"/>
      <c r="D85" s="75"/>
      <c r="E85" s="75"/>
      <c r="F85" s="76"/>
      <c r="G85" s="76"/>
      <c r="H85" s="77"/>
      <c r="I85" s="82"/>
      <c r="J85" s="57"/>
    </row>
    <row r="86" spans="1:10" ht="14.25" customHeight="1">
      <c r="A86" s="82"/>
      <c r="B86" s="74"/>
      <c r="C86" s="75"/>
      <c r="D86" s="75"/>
      <c r="E86" s="75"/>
      <c r="F86" s="76"/>
      <c r="G86" s="76"/>
      <c r="H86" s="77"/>
      <c r="I86" s="82"/>
      <c r="J86" s="57"/>
    </row>
    <row r="87" spans="1:10" ht="14.25" customHeight="1">
      <c r="A87" s="82"/>
      <c r="B87" s="74"/>
      <c r="C87" s="75"/>
      <c r="D87" s="75"/>
      <c r="E87" s="75"/>
      <c r="F87" s="76"/>
      <c r="G87" s="76"/>
      <c r="H87" s="77"/>
      <c r="I87" s="82"/>
      <c r="J87" s="57"/>
    </row>
    <row r="88" spans="1:10" ht="14.25" customHeight="1">
      <c r="A88" s="82"/>
      <c r="B88" s="74"/>
      <c r="C88" s="75"/>
      <c r="D88" s="75"/>
      <c r="E88" s="75"/>
      <c r="F88" s="76"/>
      <c r="G88" s="76"/>
      <c r="H88" s="77"/>
      <c r="I88" s="82"/>
      <c r="J88" s="57"/>
    </row>
    <row r="89" spans="1:10" ht="14.25" customHeight="1">
      <c r="A89" s="82"/>
      <c r="B89" s="74"/>
      <c r="C89" s="75"/>
      <c r="D89" s="75"/>
      <c r="E89" s="75"/>
      <c r="F89" s="76"/>
      <c r="G89" s="76"/>
      <c r="H89" s="77"/>
      <c r="I89" s="82"/>
      <c r="J89" s="57"/>
    </row>
    <row r="90" spans="1:10" ht="14.25" customHeight="1">
      <c r="A90" s="82"/>
      <c r="B90" s="74"/>
      <c r="C90" s="75"/>
      <c r="D90" s="75"/>
      <c r="E90" s="75"/>
      <c r="F90" s="76"/>
      <c r="G90" s="76"/>
      <c r="H90" s="77"/>
      <c r="I90" s="82"/>
      <c r="J90" s="57"/>
    </row>
    <row r="91" spans="1:10" ht="14.25" customHeight="1">
      <c r="A91" s="82"/>
      <c r="B91" s="74"/>
      <c r="C91" s="75"/>
      <c r="D91" s="75"/>
      <c r="E91" s="75"/>
      <c r="F91" s="76"/>
      <c r="G91" s="76"/>
      <c r="H91" s="77"/>
      <c r="I91" s="82"/>
      <c r="J91" s="57"/>
    </row>
    <row r="92" spans="1:10" ht="14.25" customHeight="1">
      <c r="A92" s="82"/>
      <c r="B92" s="74"/>
      <c r="C92" s="75"/>
      <c r="D92" s="75"/>
      <c r="E92" s="75"/>
      <c r="F92" s="76"/>
      <c r="G92" s="76"/>
      <c r="H92" s="77"/>
      <c r="I92" s="82"/>
      <c r="J92" s="57"/>
    </row>
    <row r="93" spans="1:10" ht="14.25" customHeight="1">
      <c r="A93" s="82"/>
      <c r="B93" s="74"/>
      <c r="C93" s="75"/>
      <c r="D93" s="75"/>
      <c r="E93" s="75"/>
      <c r="F93" s="76"/>
      <c r="G93" s="76"/>
      <c r="H93" s="77"/>
      <c r="I93" s="82"/>
      <c r="J93" s="57"/>
    </row>
    <row r="94" spans="1:10" ht="14.25" customHeight="1">
      <c r="A94" s="82"/>
      <c r="B94" s="74"/>
      <c r="C94" s="75"/>
      <c r="D94" s="75"/>
      <c r="E94" s="75"/>
      <c r="F94" s="76"/>
      <c r="G94" s="76"/>
      <c r="H94" s="77"/>
      <c r="I94" s="82"/>
      <c r="J94" s="57"/>
    </row>
    <row r="95" spans="1:10" ht="14.25" customHeight="1">
      <c r="A95" s="82"/>
      <c r="B95" s="74"/>
      <c r="C95" s="75"/>
      <c r="D95" s="75"/>
      <c r="E95" s="75"/>
      <c r="F95" s="76"/>
      <c r="G95" s="76"/>
      <c r="H95" s="77"/>
      <c r="I95" s="82"/>
      <c r="J95" s="57"/>
    </row>
    <row r="96" spans="1:10" ht="14.25" customHeight="1">
      <c r="A96" s="82"/>
      <c r="B96" s="74"/>
      <c r="C96" s="75"/>
      <c r="D96" s="75"/>
      <c r="E96" s="75"/>
      <c r="F96" s="76"/>
      <c r="G96" s="76"/>
      <c r="H96" s="77"/>
      <c r="I96" s="82"/>
      <c r="J96" s="57"/>
    </row>
    <row r="97" spans="1:10" ht="14.25" customHeight="1">
      <c r="A97" s="82"/>
      <c r="B97" s="74"/>
      <c r="C97" s="75"/>
      <c r="D97" s="75"/>
      <c r="E97" s="75"/>
      <c r="F97" s="76"/>
      <c r="G97" s="76"/>
      <c r="H97" s="77"/>
      <c r="I97" s="82"/>
      <c r="J97" s="57"/>
    </row>
    <row r="98" spans="1:10" ht="14.25" customHeight="1">
      <c r="A98" s="82"/>
      <c r="B98" s="74"/>
      <c r="C98" s="75"/>
      <c r="D98" s="75"/>
      <c r="E98" s="75"/>
      <c r="F98" s="76"/>
      <c r="G98" s="76"/>
      <c r="H98" s="77"/>
      <c r="I98" s="82"/>
      <c r="J98" s="57"/>
    </row>
    <row r="99" spans="1:10" ht="14.25" customHeight="1">
      <c r="A99" s="82"/>
      <c r="B99" s="74"/>
      <c r="C99" s="75"/>
      <c r="D99" s="75"/>
      <c r="E99" s="75"/>
      <c r="F99" s="76"/>
      <c r="G99" s="76"/>
      <c r="H99" s="77"/>
      <c r="I99" s="82"/>
      <c r="J99" s="57"/>
    </row>
    <row r="100" spans="1:10" ht="14.25" customHeight="1">
      <c r="A100" s="82"/>
      <c r="B100" s="74"/>
      <c r="C100" s="75"/>
      <c r="D100" s="75"/>
      <c r="E100" s="75"/>
      <c r="F100" s="76"/>
      <c r="G100" s="76"/>
      <c r="H100" s="77"/>
      <c r="I100" s="82"/>
      <c r="J100" s="57"/>
    </row>
    <row r="101" spans="1:10" ht="14.25" customHeight="1">
      <c r="A101" s="82"/>
      <c r="B101" s="74"/>
      <c r="C101" s="75"/>
      <c r="D101" s="75"/>
      <c r="E101" s="75"/>
      <c r="F101" s="76"/>
      <c r="G101" s="76"/>
      <c r="H101" s="77"/>
      <c r="I101" s="82"/>
      <c r="J101" s="57"/>
    </row>
    <row r="102" spans="1:10" ht="14.25" customHeight="1">
      <c r="A102" s="82"/>
      <c r="B102" s="74"/>
      <c r="C102" s="75"/>
      <c r="D102" s="75"/>
      <c r="E102" s="75"/>
      <c r="F102" s="76"/>
      <c r="G102" s="76"/>
      <c r="H102" s="77"/>
      <c r="I102" s="82"/>
      <c r="J102" s="57"/>
    </row>
    <row r="103" spans="1:10" ht="14.25" customHeight="1">
      <c r="A103" s="82"/>
      <c r="B103" s="74"/>
      <c r="C103" s="75"/>
      <c r="D103" s="75"/>
      <c r="E103" s="75"/>
      <c r="F103" s="76"/>
      <c r="G103" s="76"/>
      <c r="H103" s="77"/>
      <c r="I103" s="82"/>
      <c r="J103" s="57"/>
    </row>
    <row r="104" spans="1:10" ht="14.25" customHeight="1">
      <c r="A104" s="82"/>
      <c r="B104" s="74"/>
      <c r="C104" s="75"/>
      <c r="D104" s="75"/>
      <c r="E104" s="75"/>
      <c r="F104" s="76"/>
      <c r="G104" s="76"/>
      <c r="H104" s="77"/>
      <c r="I104" s="82"/>
      <c r="J104" s="57"/>
    </row>
    <row r="105" spans="1:10" ht="14.25" customHeight="1">
      <c r="A105" s="82"/>
      <c r="B105" s="74"/>
      <c r="C105" s="75"/>
      <c r="D105" s="75"/>
      <c r="E105" s="75"/>
      <c r="F105" s="76"/>
      <c r="G105" s="76"/>
      <c r="H105" s="77"/>
      <c r="I105" s="82"/>
      <c r="J105" s="57"/>
    </row>
    <row r="106" spans="1:10" ht="14.25" customHeight="1">
      <c r="A106" s="82"/>
      <c r="B106" s="74"/>
      <c r="C106" s="75"/>
      <c r="D106" s="75"/>
      <c r="E106" s="75"/>
      <c r="F106" s="76"/>
      <c r="G106" s="76"/>
      <c r="H106" s="77"/>
      <c r="I106" s="82"/>
      <c r="J106" s="57"/>
    </row>
    <row r="107" spans="1:10" ht="14.25" customHeight="1">
      <c r="A107" s="82"/>
      <c r="B107" s="74"/>
      <c r="C107" s="75"/>
      <c r="D107" s="75"/>
      <c r="E107" s="75"/>
      <c r="F107" s="76"/>
      <c r="G107" s="76"/>
      <c r="H107" s="77"/>
      <c r="I107" s="82"/>
      <c r="J107" s="57"/>
    </row>
    <row r="108" spans="1:10" ht="14.25" customHeight="1">
      <c r="A108" s="82"/>
      <c r="B108" s="74"/>
      <c r="C108" s="75"/>
      <c r="D108" s="75"/>
      <c r="E108" s="75"/>
      <c r="F108" s="76"/>
      <c r="G108" s="76"/>
      <c r="H108" s="77"/>
      <c r="I108" s="82"/>
      <c r="J108" s="57"/>
    </row>
    <row r="109" spans="1:10" ht="14.25" customHeight="1">
      <c r="A109" s="82"/>
      <c r="B109" s="74"/>
      <c r="C109" s="75"/>
      <c r="D109" s="75"/>
      <c r="E109" s="75"/>
      <c r="F109" s="76"/>
      <c r="G109" s="76"/>
      <c r="H109" s="77"/>
      <c r="I109" s="82"/>
      <c r="J109" s="57"/>
    </row>
    <row r="110" spans="1:10" ht="14.25" customHeight="1">
      <c r="A110" s="82"/>
      <c r="B110" s="74"/>
      <c r="C110" s="75"/>
      <c r="D110" s="75"/>
      <c r="E110" s="75"/>
      <c r="F110" s="76"/>
      <c r="G110" s="76"/>
      <c r="H110" s="77"/>
      <c r="I110" s="82"/>
      <c r="J110" s="57"/>
    </row>
    <row r="111" spans="1:10" ht="14.25" customHeight="1">
      <c r="A111" s="82"/>
      <c r="B111" s="74"/>
      <c r="C111" s="75"/>
      <c r="D111" s="75"/>
      <c r="E111" s="75"/>
      <c r="F111" s="76"/>
      <c r="G111" s="76"/>
      <c r="H111" s="77"/>
      <c r="I111" s="82"/>
      <c r="J111" s="57"/>
    </row>
    <row r="112" spans="1:11" ht="14.25" customHeight="1">
      <c r="A112" s="81"/>
      <c r="B112" s="70"/>
      <c r="C112" s="71"/>
      <c r="D112" s="71"/>
      <c r="E112" s="71"/>
      <c r="F112" s="83"/>
      <c r="G112" s="83"/>
      <c r="H112" s="73"/>
      <c r="I112" s="81"/>
      <c r="J112" s="57"/>
      <c r="K112" s="14"/>
    </row>
    <row r="113" spans="1:11" ht="14.25" customHeight="1">
      <c r="A113" s="81"/>
      <c r="B113" s="70"/>
      <c r="C113" s="71"/>
      <c r="D113" s="71"/>
      <c r="E113" s="71"/>
      <c r="F113" s="72"/>
      <c r="G113" s="72"/>
      <c r="H113" s="73"/>
      <c r="I113" s="81"/>
      <c r="J113" s="57"/>
      <c r="K113" s="14"/>
    </row>
    <row r="114" spans="1:10" ht="14.25" customHeight="1">
      <c r="A114" s="81"/>
      <c r="B114" s="70"/>
      <c r="C114" s="71"/>
      <c r="D114" s="71"/>
      <c r="E114" s="71"/>
      <c r="F114" s="72"/>
      <c r="G114" s="72"/>
      <c r="H114" s="73"/>
      <c r="I114" s="81"/>
      <c r="J114" s="57"/>
    </row>
    <row r="115" spans="1:11" ht="14.25" customHeight="1">
      <c r="A115" s="81"/>
      <c r="B115" s="70"/>
      <c r="C115" s="71"/>
      <c r="D115" s="71"/>
      <c r="E115" s="71"/>
      <c r="F115" s="72"/>
      <c r="G115" s="72"/>
      <c r="H115" s="73"/>
      <c r="I115" s="81"/>
      <c r="J115" s="57"/>
      <c r="K115" s="14"/>
    </row>
    <row r="116" spans="1:10" ht="14.25" customHeight="1">
      <c r="A116" s="81"/>
      <c r="B116" s="70"/>
      <c r="C116" s="71"/>
      <c r="D116" s="71"/>
      <c r="E116" s="71"/>
      <c r="F116" s="83"/>
      <c r="G116" s="83"/>
      <c r="H116" s="84"/>
      <c r="I116" s="81"/>
      <c r="J116" s="57"/>
    </row>
    <row r="117" spans="1:10" ht="14.25" customHeight="1">
      <c r="A117" s="81"/>
      <c r="B117" s="70"/>
      <c r="C117" s="71"/>
      <c r="D117" s="71"/>
      <c r="E117" s="71"/>
      <c r="F117" s="72"/>
      <c r="G117" s="72"/>
      <c r="H117" s="73"/>
      <c r="I117" s="81"/>
      <c r="J117" s="57"/>
    </row>
    <row r="118" spans="1:11" ht="14.25" customHeight="1">
      <c r="A118" s="81"/>
      <c r="B118" s="70"/>
      <c r="C118" s="71"/>
      <c r="D118" s="71"/>
      <c r="E118" s="71"/>
      <c r="F118" s="72"/>
      <c r="G118" s="72"/>
      <c r="H118" s="73"/>
      <c r="I118" s="81"/>
      <c r="J118" s="57"/>
      <c r="K118" s="14"/>
    </row>
    <row r="119" spans="1:10" ht="14.25" customHeight="1">
      <c r="A119" s="81"/>
      <c r="B119" s="70"/>
      <c r="C119" s="71"/>
      <c r="D119" s="71"/>
      <c r="E119" s="71"/>
      <c r="F119" s="83"/>
      <c r="G119" s="83"/>
      <c r="H119" s="84"/>
      <c r="I119" s="81"/>
      <c r="J119" s="57"/>
    </row>
    <row r="120" spans="1:10" ht="14.25" customHeight="1">
      <c r="A120" s="81"/>
      <c r="B120" s="70"/>
      <c r="C120" s="71"/>
      <c r="D120" s="71"/>
      <c r="E120" s="71"/>
      <c r="F120" s="72"/>
      <c r="G120" s="72"/>
      <c r="H120" s="73"/>
      <c r="I120" s="81"/>
      <c r="J120" s="57"/>
    </row>
    <row r="121" spans="1:10" ht="14.25" customHeight="1">
      <c r="A121" s="81"/>
      <c r="B121" s="70"/>
      <c r="C121" s="71"/>
      <c r="D121" s="71"/>
      <c r="E121" s="71"/>
      <c r="F121" s="72"/>
      <c r="G121" s="72"/>
      <c r="H121" s="73"/>
      <c r="I121" s="81"/>
      <c r="J121" s="57"/>
    </row>
    <row r="122" spans="1:10" ht="14.25" customHeight="1">
      <c r="A122" s="81"/>
      <c r="B122" s="70"/>
      <c r="C122" s="71"/>
      <c r="D122" s="71"/>
      <c r="E122" s="71"/>
      <c r="F122" s="72"/>
      <c r="G122" s="72"/>
      <c r="H122" s="73"/>
      <c r="I122" s="81"/>
      <c r="J122" s="57"/>
    </row>
    <row r="123" spans="1:10" ht="14.25" customHeight="1">
      <c r="A123" s="81"/>
      <c r="B123" s="70"/>
      <c r="C123" s="71"/>
      <c r="D123" s="71"/>
      <c r="E123" s="71"/>
      <c r="F123" s="72"/>
      <c r="G123" s="72"/>
      <c r="H123" s="73"/>
      <c r="I123" s="81"/>
      <c r="J123" s="57"/>
    </row>
    <row r="124" ht="15" customHeight="1"/>
    <row r="125" ht="15" customHeight="1"/>
    <row r="126" ht="15" customHeight="1"/>
    <row r="127" ht="15" customHeight="1"/>
    <row r="128" ht="15" customHeight="1"/>
    <row r="129" ht="15" customHeight="1">
      <c r="A129" s="226"/>
    </row>
    <row r="130" ht="15" customHeight="1">
      <c r="A130" s="226"/>
    </row>
    <row r="131" ht="15" customHeight="1">
      <c r="A131" s="226"/>
    </row>
    <row r="132" ht="15" customHeight="1">
      <c r="A132" s="226"/>
    </row>
    <row r="133" ht="15" customHeight="1">
      <c r="A133" s="226"/>
    </row>
    <row r="134" ht="15" customHeight="1">
      <c r="A134" s="226"/>
    </row>
    <row r="135" ht="15" customHeight="1">
      <c r="A135" s="226"/>
    </row>
    <row r="136" ht="15" customHeight="1">
      <c r="A136" s="226"/>
    </row>
    <row r="137" ht="15" customHeight="1">
      <c r="A137" s="226"/>
    </row>
    <row r="138" ht="15" customHeight="1">
      <c r="A138" s="226"/>
    </row>
    <row r="139" ht="15" customHeight="1">
      <c r="A139" s="226"/>
    </row>
    <row r="140" ht="15" customHeight="1">
      <c r="A140" s="226"/>
    </row>
    <row r="141" ht="15">
      <c r="A141" s="226"/>
    </row>
    <row r="142" ht="15">
      <c r="A142" s="226"/>
    </row>
    <row r="143" ht="15">
      <c r="A143" s="226"/>
    </row>
    <row r="144" ht="15">
      <c r="A144" s="226"/>
    </row>
    <row r="145" ht="15">
      <c r="A145" s="226"/>
    </row>
  </sheetData>
  <sheetProtection/>
  <autoFilter ref="A6:J115"/>
  <printOptions horizontalCentered="1"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6"/>
  <sheetViews>
    <sheetView zoomScalePageLayoutView="0" workbookViewId="0" topLeftCell="A1">
      <pane ySplit="6" topLeftCell="A121" activePane="bottomLeft" state="frozen"/>
      <selection pane="topLeft" activeCell="A1" sqref="A1"/>
      <selection pane="bottomLeft" activeCell="B7" sqref="B7"/>
    </sheetView>
  </sheetViews>
  <sheetFormatPr defaultColWidth="9.140625" defaultRowHeight="14.25" customHeight="1"/>
  <cols>
    <col min="1" max="1" width="7.140625" style="2" customWidth="1"/>
    <col min="2" max="2" width="7.00390625" style="2" customWidth="1"/>
    <col min="3" max="3" width="19.00390625" style="0" customWidth="1"/>
    <col min="4" max="4" width="20.8515625" style="0" customWidth="1"/>
    <col min="5" max="5" width="24.8515625" style="0" customWidth="1"/>
    <col min="6" max="9" width="6.8515625" style="2" customWidth="1"/>
    <col min="10" max="10" width="6.8515625" style="2" hidden="1" customWidth="1"/>
    <col min="11" max="11" width="8.8515625" style="9" customWidth="1"/>
  </cols>
  <sheetData>
    <row r="1" ht="14.25" customHeight="1">
      <c r="E1" s="16"/>
    </row>
    <row r="2" spans="1:11" ht="14.25" customHeight="1">
      <c r="A2" s="269" t="str">
        <f>Startlist!$F2</f>
        <v>Koeru Talv 2024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4.25" customHeight="1">
      <c r="A3" s="270" t="str">
        <f>Startlist!$F3</f>
        <v>17.veebruar 2024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14.25" customHeight="1">
      <c r="A4" s="270" t="str">
        <f>Startlist!$F4</f>
        <v>Järvamaa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</row>
    <row r="5" spans="1:11" ht="14.25" customHeight="1">
      <c r="A5" s="10" t="s">
        <v>1652</v>
      </c>
      <c r="E5" s="16"/>
      <c r="F5" s="271" t="s">
        <v>1658</v>
      </c>
      <c r="G5" s="272"/>
      <c r="H5" s="272"/>
      <c r="I5" s="272"/>
      <c r="J5" s="273"/>
      <c r="K5" s="274" t="s">
        <v>1716</v>
      </c>
    </row>
    <row r="6" spans="1:11" s="88" customFormat="1" ht="14.25" customHeight="1">
      <c r="A6" s="89" t="s">
        <v>1714</v>
      </c>
      <c r="B6" s="90" t="s">
        <v>1671</v>
      </c>
      <c r="C6" s="91" t="s">
        <v>1672</v>
      </c>
      <c r="D6" s="92" t="s">
        <v>1673</v>
      </c>
      <c r="E6" s="92" t="s">
        <v>1675</v>
      </c>
      <c r="F6" s="93">
        <v>1</v>
      </c>
      <c r="G6" s="93">
        <v>2</v>
      </c>
      <c r="H6" s="93">
        <v>3</v>
      </c>
      <c r="I6" s="93">
        <v>4</v>
      </c>
      <c r="J6" s="93">
        <v>5</v>
      </c>
      <c r="K6" s="275"/>
    </row>
    <row r="7" spans="1:11" s="88" customFormat="1" ht="14.25" customHeight="1">
      <c r="A7" s="86">
        <v>1</v>
      </c>
      <c r="B7" s="173" t="str">
        <f>VLOOKUP($A7,Startlist!$B:$H,2,FALSE)</f>
        <v>J18</v>
      </c>
      <c r="C7" s="174" t="str">
        <f>VLOOKUP($A7,Startlist!$B:$H,3,FALSE)</f>
        <v>Markus Peäske</v>
      </c>
      <c r="D7" s="174" t="str">
        <f>VLOOKUP($A7,Startlist!$B:$H,4,FALSE)</f>
        <v>Allar Heina</v>
      </c>
      <c r="E7" s="174" t="str">
        <f>VLOOKUP($A7,Startlist!$B:$H,7,FALSE)</f>
        <v>BMW 318I</v>
      </c>
      <c r="F7" s="87">
        <f>IF(SUMIF('Other Penalties Details'!$A:$A,$A7,'Other Penalties Details'!$B:$B)&gt;0,SUMIF('Other Penalties Details'!$A:$A,$A7,'Other Penalties Details'!$B:$B),"")</f>
      </c>
      <c r="G7" s="87">
        <f>IF(SUMIF('Other Penalties Details'!$A:$A,$A7,'Other Penalties Details'!$C:$C)&gt;0,SUMIF('Other Penalties Details'!$A:$A,$A7,'Other Penalties Details'!$C:$C),"")</f>
      </c>
      <c r="H7" s="87">
        <f>IF(SUMIF('Other Penalties Details'!$A:$A,$A7,'Other Penalties Details'!$D:$D)&gt;0,SUMIF('Other Penalties Details'!$A:$A,$A7,'Other Penalties Details'!$D:$D),"")</f>
      </c>
      <c r="I7" s="87">
        <f>IF(SUMIF('Other Penalties Details'!$A:$A,$A7,'Other Penalties Details'!$E:$E)&gt;0,SUMIF('Other Penalties Details'!$A:$A,$A7,'Other Penalties Details'!$E:$E),"")</f>
      </c>
      <c r="J7" s="87">
        <f>IF(SUMIF('Other Penalties Details'!$A:$A,$A7,'Other Penalties Details'!$F:$F)&gt;0,SUMIF('Other Penalties Details'!$A:$A,$A7,'Other Penalties Details'!$F:$F),"")</f>
      </c>
      <c r="K7" s="86">
        <f>IF(SUM(F7:J7)=0,"",INT(SUM(F7:J7)/60)&amp;":"&amp;IF(SUM(F7:J7)=INT(SUM(F7:J7)/60)*60,"0","")&amp;SUM(F7:J7)-INT(SUM(F7:J7)/60)*60)</f>
      </c>
    </row>
    <row r="8" spans="1:11" s="88" customFormat="1" ht="14.25" customHeight="1">
      <c r="A8" s="86">
        <v>2</v>
      </c>
      <c r="B8" s="173" t="str">
        <f>VLOOKUP($A8,Startlist!$B:$H,2,FALSE)</f>
        <v>J16</v>
      </c>
      <c r="C8" s="174" t="str">
        <f>VLOOKUP($A8,Startlist!$B:$H,3,FALSE)</f>
        <v>Henry Heinam</v>
      </c>
      <c r="D8" s="174" t="str">
        <f>VLOOKUP($A8,Startlist!$B:$H,4,FALSE)</f>
        <v>Urmo Heinam</v>
      </c>
      <c r="E8" s="174" t="str">
        <f>VLOOKUP($A8,Startlist!$B:$H,7,FALSE)</f>
        <v>BMW 316I</v>
      </c>
      <c r="F8" s="87">
        <f>IF(SUMIF('Other Penalties Details'!$A:$A,$A8,'Other Penalties Details'!$B:$B)&gt;0,SUMIF('Other Penalties Details'!$A:$A,$A8,'Other Penalties Details'!$B:$B),"")</f>
      </c>
      <c r="G8" s="87">
        <f>IF(SUMIF('Other Penalties Details'!$A:$A,$A8,'Other Penalties Details'!$C:$C)&gt;0,SUMIF('Other Penalties Details'!$A:$A,$A8,'Other Penalties Details'!$C:$C),"")</f>
      </c>
      <c r="H8" s="87">
        <f>IF(SUMIF('Other Penalties Details'!$A:$A,$A8,'Other Penalties Details'!$D:$D)&gt;0,SUMIF('Other Penalties Details'!$A:$A,$A8,'Other Penalties Details'!$D:$D),"")</f>
      </c>
      <c r="I8" s="87">
        <f>IF(SUMIF('Other Penalties Details'!$A:$A,$A8,'Other Penalties Details'!$E:$E)&gt;0,SUMIF('Other Penalties Details'!$A:$A,$A8,'Other Penalties Details'!$E:$E),"")</f>
      </c>
      <c r="J8" s="87">
        <f>IF(SUMIF('Other Penalties Details'!$A:$A,$A8,'Other Penalties Details'!$F:$F)&gt;0,SUMIF('Other Penalties Details'!$A:$A,$A8,'Other Penalties Details'!$F:$F),"")</f>
      </c>
      <c r="K8" s="86">
        <f>IF(SUM(F8:J8)=0,"",INT(SUM(F8:J8)/60)&amp;":"&amp;IF(SUM(F8:J8)=INT(SUM(F8:J8)/60)*60,"0","")&amp;SUM(F8:J8)-INT(SUM(F8:J8)/60)*60)</f>
      </c>
    </row>
    <row r="9" spans="1:11" s="88" customFormat="1" ht="14.25" customHeight="1">
      <c r="A9" s="86">
        <v>3</v>
      </c>
      <c r="B9" s="173" t="str">
        <f>VLOOKUP($A9,Startlist!$B:$H,2,FALSE)</f>
        <v>J16</v>
      </c>
      <c r="C9" s="174" t="str">
        <f>VLOOKUP($A9,Startlist!$B:$H,3,FALSE)</f>
        <v>Trevon Aava</v>
      </c>
      <c r="D9" s="174" t="str">
        <f>VLOOKUP($A9,Startlist!$B:$H,4,FALSE)</f>
        <v>Urmo Aava</v>
      </c>
      <c r="E9" s="174" t="str">
        <f>VLOOKUP($A9,Startlist!$B:$H,7,FALSE)</f>
        <v>Renault Twingo</v>
      </c>
      <c r="F9" s="87">
        <f>IF(SUMIF('Other Penalties Details'!$A:$A,$A9,'Other Penalties Details'!$B:$B)&gt;0,SUMIF('Other Penalties Details'!$A:$A,$A9,'Other Penalties Details'!$B:$B),"")</f>
      </c>
      <c r="G9" s="87">
        <f>IF(SUMIF('Other Penalties Details'!$A:$A,$A9,'Other Penalties Details'!$C:$C)&gt;0,SUMIF('Other Penalties Details'!$A:$A,$A9,'Other Penalties Details'!$C:$C),"")</f>
      </c>
      <c r="H9" s="87">
        <f>IF(SUMIF('Other Penalties Details'!$A:$A,$A9,'Other Penalties Details'!$D:$D)&gt;0,SUMIF('Other Penalties Details'!$A:$A,$A9,'Other Penalties Details'!$D:$D),"")</f>
      </c>
      <c r="I9" s="87">
        <f>IF(SUMIF('Other Penalties Details'!$A:$A,$A9,'Other Penalties Details'!$E:$E)&gt;0,SUMIF('Other Penalties Details'!$A:$A,$A9,'Other Penalties Details'!$E:$E),"")</f>
      </c>
      <c r="J9" s="87">
        <f>IF(SUMIF('Other Penalties Details'!$A:$A,$A9,'Other Penalties Details'!$F:$F)&gt;0,SUMIF('Other Penalties Details'!$A:$A,$A9,'Other Penalties Details'!$F:$F),"")</f>
      </c>
      <c r="K9" s="86">
        <f aca="true" t="shared" si="0" ref="K9:K68">IF(SUM(F9:J9)=0,"",INT(SUM(F9:J9)/60)&amp;":"&amp;IF(SUM(F9:J9)=INT(SUM(F9:J9)/60)*60,"0","")&amp;SUM(F9:J9)-INT(SUM(F9:J9)/60)*60)</f>
      </c>
    </row>
    <row r="10" spans="1:11" s="88" customFormat="1" ht="14.25" customHeight="1">
      <c r="A10" s="86">
        <v>5</v>
      </c>
      <c r="B10" s="173" t="str">
        <f>VLOOKUP($A10,Startlist!$B:$H,2,FALSE)</f>
        <v>J16</v>
      </c>
      <c r="C10" s="174" t="str">
        <f>VLOOKUP($A10,Startlist!$B:$H,3,FALSE)</f>
        <v>Ruudi Reinumägi</v>
      </c>
      <c r="D10" s="174" t="str">
        <f>VLOOKUP($A10,Startlist!$B:$H,4,FALSE)</f>
        <v>Ronald Reisin</v>
      </c>
      <c r="E10" s="174" t="str">
        <f>VLOOKUP($A10,Startlist!$B:$H,7,FALSE)</f>
        <v>Ford Fiesta</v>
      </c>
      <c r="F10" s="87">
        <f>IF(SUMIF('Other Penalties Details'!$A:$A,$A10,'Other Penalties Details'!$B:$B)&gt;0,SUMIF('Other Penalties Details'!$A:$A,$A10,'Other Penalties Details'!$B:$B),"")</f>
      </c>
      <c r="G10" s="87">
        <f>IF(SUMIF('Other Penalties Details'!$A:$A,$A10,'Other Penalties Details'!$C:$C)&gt;0,SUMIF('Other Penalties Details'!$A:$A,$A10,'Other Penalties Details'!$C:$C),"")</f>
      </c>
      <c r="H10" s="87">
        <f>IF(SUMIF('Other Penalties Details'!$A:$A,$A10,'Other Penalties Details'!$D:$D)&gt;0,SUMIF('Other Penalties Details'!$A:$A,$A10,'Other Penalties Details'!$D:$D),"")</f>
      </c>
      <c r="I10" s="87">
        <f>IF(SUMIF('Other Penalties Details'!$A:$A,$A10,'Other Penalties Details'!$E:$E)&gt;0,SUMIF('Other Penalties Details'!$A:$A,$A10,'Other Penalties Details'!$E:$E),"")</f>
      </c>
      <c r="J10" s="87">
        <f>IF(SUMIF('Other Penalties Details'!$A:$A,$A10,'Other Penalties Details'!$F:$F)&gt;0,SUMIF('Other Penalties Details'!$A:$A,$A10,'Other Penalties Details'!$F:$F),"")</f>
      </c>
      <c r="K10" s="86">
        <f t="shared" si="0"/>
      </c>
    </row>
    <row r="11" spans="1:11" s="88" customFormat="1" ht="14.25" customHeight="1">
      <c r="A11" s="86">
        <v>6</v>
      </c>
      <c r="B11" s="173" t="str">
        <f>VLOOKUP($A11,Startlist!$B:$H,2,FALSE)</f>
        <v>J16</v>
      </c>
      <c r="C11" s="174" t="str">
        <f>VLOOKUP($A11,Startlist!$B:$H,3,FALSE)</f>
        <v>Martti Raudleht</v>
      </c>
      <c r="D11" s="174" t="str">
        <f>VLOOKUP($A11,Startlist!$B:$H,4,FALSE)</f>
        <v>Frederik Annus</v>
      </c>
      <c r="E11" s="174" t="str">
        <f>VLOOKUP($A11,Startlist!$B:$H,7,FALSE)</f>
        <v>Peugeot 206</v>
      </c>
      <c r="F11" s="87">
        <f>IF(SUMIF('Other Penalties Details'!$A:$A,$A11,'Other Penalties Details'!$B:$B)&gt;0,SUMIF('Other Penalties Details'!$A:$A,$A11,'Other Penalties Details'!$B:$B),"")</f>
      </c>
      <c r="G11" s="87">
        <f>IF(SUMIF('Other Penalties Details'!$A:$A,$A11,'Other Penalties Details'!$C:$C)&gt;0,SUMIF('Other Penalties Details'!$A:$A,$A11,'Other Penalties Details'!$C:$C),"")</f>
      </c>
      <c r="H11" s="87">
        <f>IF(SUMIF('Other Penalties Details'!$A:$A,$A11,'Other Penalties Details'!$D:$D)&gt;0,SUMIF('Other Penalties Details'!$A:$A,$A11,'Other Penalties Details'!$D:$D),"")</f>
      </c>
      <c r="I11" s="87">
        <f>IF(SUMIF('Other Penalties Details'!$A:$A,$A11,'Other Penalties Details'!$E:$E)&gt;0,SUMIF('Other Penalties Details'!$A:$A,$A11,'Other Penalties Details'!$E:$E),"")</f>
      </c>
      <c r="J11" s="87">
        <f>IF(SUMIF('Other Penalties Details'!$A:$A,$A11,'Other Penalties Details'!$F:$F)&gt;0,SUMIF('Other Penalties Details'!$A:$A,$A11,'Other Penalties Details'!$F:$F),"")</f>
      </c>
      <c r="K11" s="86">
        <f t="shared" si="0"/>
      </c>
    </row>
    <row r="12" spans="1:11" s="88" customFormat="1" ht="14.25" customHeight="1">
      <c r="A12" s="86">
        <v>7</v>
      </c>
      <c r="B12" s="173" t="str">
        <f>VLOOKUP($A12,Startlist!$B:$H,2,FALSE)</f>
        <v>J16</v>
      </c>
      <c r="C12" s="174" t="str">
        <f>VLOOKUP($A12,Startlist!$B:$H,3,FALSE)</f>
        <v>Albert Ako Kokk</v>
      </c>
      <c r="D12" s="174" t="str">
        <f>VLOOKUP($A12,Startlist!$B:$H,4,FALSE)</f>
        <v>Veiko Vares</v>
      </c>
      <c r="E12" s="174" t="str">
        <f>VLOOKUP($A12,Startlist!$B:$H,7,FALSE)</f>
        <v>Ford Fiesta</v>
      </c>
      <c r="F12" s="87">
        <f>IF(SUMIF('Other Penalties Details'!$A:$A,$A12,'Other Penalties Details'!$B:$B)&gt;0,SUMIF('Other Penalties Details'!$A:$A,$A12,'Other Penalties Details'!$B:$B),"")</f>
      </c>
      <c r="G12" s="87">
        <f>IF(SUMIF('Other Penalties Details'!$A:$A,$A12,'Other Penalties Details'!$C:$C)&gt;0,SUMIF('Other Penalties Details'!$A:$A,$A12,'Other Penalties Details'!$C:$C),"")</f>
      </c>
      <c r="H12" s="87">
        <f>IF(SUMIF('Other Penalties Details'!$A:$A,$A12,'Other Penalties Details'!$D:$D)&gt;0,SUMIF('Other Penalties Details'!$A:$A,$A12,'Other Penalties Details'!$D:$D),"")</f>
      </c>
      <c r="I12" s="87">
        <f>IF(SUMIF('Other Penalties Details'!$A:$A,$A12,'Other Penalties Details'!$E:$E)&gt;0,SUMIF('Other Penalties Details'!$A:$A,$A12,'Other Penalties Details'!$E:$E),"")</f>
      </c>
      <c r="J12" s="87">
        <f>IF(SUMIF('Other Penalties Details'!$A:$A,$A12,'Other Penalties Details'!$F:$F)&gt;0,SUMIF('Other Penalties Details'!$A:$A,$A12,'Other Penalties Details'!$F:$F),"")</f>
      </c>
      <c r="K12" s="86">
        <f t="shared" si="0"/>
      </c>
    </row>
    <row r="13" spans="1:13" s="88" customFormat="1" ht="14.25" customHeight="1">
      <c r="A13" s="86">
        <v>8</v>
      </c>
      <c r="B13" s="173" t="str">
        <f>VLOOKUP($A13,Startlist!$B:$H,2,FALSE)</f>
        <v>J16</v>
      </c>
      <c r="C13" s="174" t="str">
        <f>VLOOKUP($A13,Startlist!$B:$H,3,FALSE)</f>
        <v>Kermo Müil</v>
      </c>
      <c r="D13" s="174" t="str">
        <f>VLOOKUP($A13,Startlist!$B:$H,4,FALSE)</f>
        <v>Aare Müil</v>
      </c>
      <c r="E13" s="174" t="str">
        <f>VLOOKUP($A13,Startlist!$B:$H,7,FALSE)</f>
        <v>Renault Twingo</v>
      </c>
      <c r="F13" s="87">
        <f>IF(SUMIF('Other Penalties Details'!$A:$A,$A13,'Other Penalties Details'!$B:$B)&gt;0,SUMIF('Other Penalties Details'!$A:$A,$A13,'Other Penalties Details'!$B:$B),"")</f>
      </c>
      <c r="G13" s="87">
        <f>IF(SUMIF('Other Penalties Details'!$A:$A,$A13,'Other Penalties Details'!$C:$C)&gt;0,SUMIF('Other Penalties Details'!$A:$A,$A13,'Other Penalties Details'!$C:$C),"")</f>
      </c>
      <c r="H13" s="87">
        <f>IF(SUMIF('Other Penalties Details'!$A:$A,$A13,'Other Penalties Details'!$D:$D)&gt;0,SUMIF('Other Penalties Details'!$A:$A,$A13,'Other Penalties Details'!$D:$D),"")</f>
      </c>
      <c r="I13" s="87">
        <f>IF(SUMIF('Other Penalties Details'!$A:$A,$A13,'Other Penalties Details'!$E:$E)&gt;0,SUMIF('Other Penalties Details'!$A:$A,$A13,'Other Penalties Details'!$E:$E),"")</f>
      </c>
      <c r="J13" s="87">
        <f>IF(SUMIF('Other Penalties Details'!$A:$A,$A13,'Other Penalties Details'!$F:$F)&gt;0,SUMIF('Other Penalties Details'!$A:$A,$A13,'Other Penalties Details'!$F:$F),"")</f>
      </c>
      <c r="K13" s="86">
        <f t="shared" si="0"/>
      </c>
      <c r="L13" s="242"/>
      <c r="M13" s="242"/>
    </row>
    <row r="14" spans="1:11" s="88" customFormat="1" ht="14.25" customHeight="1">
      <c r="A14" s="86">
        <v>9</v>
      </c>
      <c r="B14" s="173" t="str">
        <f>VLOOKUP($A14,Startlist!$B:$H,2,FALSE)</f>
        <v>J16</v>
      </c>
      <c r="C14" s="174" t="str">
        <f>VLOOKUP($A14,Startlist!$B:$H,3,FALSE)</f>
        <v>Kenneth Rauk</v>
      </c>
      <c r="D14" s="174" t="str">
        <f>VLOOKUP($A14,Startlist!$B:$H,4,FALSE)</f>
        <v>Martin Rauk</v>
      </c>
      <c r="E14" s="174" t="str">
        <f>VLOOKUP($A14,Startlist!$B:$H,7,FALSE)</f>
        <v>Ford Fiesta</v>
      </c>
      <c r="F14" s="87">
        <f>IF(SUMIF('Other Penalties Details'!$A:$A,$A14,'Other Penalties Details'!$B:$B)&gt;0,SUMIF('Other Penalties Details'!$A:$A,$A14,'Other Penalties Details'!$B:$B),"")</f>
      </c>
      <c r="G14" s="87">
        <f>IF(SUMIF('Other Penalties Details'!$A:$A,$A14,'Other Penalties Details'!$C:$C)&gt;0,SUMIF('Other Penalties Details'!$A:$A,$A14,'Other Penalties Details'!$C:$C),"")</f>
      </c>
      <c r="H14" s="87">
        <f>IF(SUMIF('Other Penalties Details'!$A:$A,$A14,'Other Penalties Details'!$D:$D)&gt;0,SUMIF('Other Penalties Details'!$A:$A,$A14,'Other Penalties Details'!$D:$D),"")</f>
      </c>
      <c r="I14" s="87">
        <f>IF(SUMIF('Other Penalties Details'!$A:$A,$A14,'Other Penalties Details'!$E:$E)&gt;0,SUMIF('Other Penalties Details'!$A:$A,$A14,'Other Penalties Details'!$E:$E),"")</f>
      </c>
      <c r="J14" s="87">
        <f>IF(SUMIF('Other Penalties Details'!$A:$A,$A14,'Other Penalties Details'!$F:$F)&gt;0,SUMIF('Other Penalties Details'!$A:$A,$A14,'Other Penalties Details'!$F:$F),"")</f>
      </c>
      <c r="K14" s="86">
        <f t="shared" si="0"/>
      </c>
    </row>
    <row r="15" spans="1:11" s="88" customFormat="1" ht="14.25" customHeight="1">
      <c r="A15" s="86">
        <v>10</v>
      </c>
      <c r="B15" s="173" t="str">
        <f>VLOOKUP($A15,Startlist!$B:$H,2,FALSE)</f>
        <v>J16</v>
      </c>
      <c r="C15" s="174" t="str">
        <f>VLOOKUP($A15,Startlist!$B:$H,3,FALSE)</f>
        <v>Martaliisa Meindorf</v>
      </c>
      <c r="D15" s="174" t="str">
        <f>VLOOKUP($A15,Startlist!$B:$H,4,FALSE)</f>
        <v>Janek Vallask</v>
      </c>
      <c r="E15" s="174" t="str">
        <f>VLOOKUP($A15,Startlist!$B:$H,7,FALSE)</f>
        <v>Ford Fiesta</v>
      </c>
      <c r="F15" s="87">
        <f>IF(SUMIF('Other Penalties Details'!$A:$A,$A15,'Other Penalties Details'!$B:$B)&gt;0,SUMIF('Other Penalties Details'!$A:$A,$A15,'Other Penalties Details'!$B:$B),"")</f>
      </c>
      <c r="G15" s="87">
        <f>IF(SUMIF('Other Penalties Details'!$A:$A,$A15,'Other Penalties Details'!$C:$C)&gt;0,SUMIF('Other Penalties Details'!$A:$A,$A15,'Other Penalties Details'!$C:$C),"")</f>
      </c>
      <c r="H15" s="87">
        <f>IF(SUMIF('Other Penalties Details'!$A:$A,$A15,'Other Penalties Details'!$D:$D)&gt;0,SUMIF('Other Penalties Details'!$A:$A,$A15,'Other Penalties Details'!$D:$D),"")</f>
      </c>
      <c r="I15" s="87">
        <f>IF(SUMIF('Other Penalties Details'!$A:$A,$A15,'Other Penalties Details'!$E:$E)&gt;0,SUMIF('Other Penalties Details'!$A:$A,$A15,'Other Penalties Details'!$E:$E),"")</f>
      </c>
      <c r="J15" s="87">
        <f>IF(SUMIF('Other Penalties Details'!$A:$A,$A15,'Other Penalties Details'!$F:$F)&gt;0,SUMIF('Other Penalties Details'!$A:$A,$A15,'Other Penalties Details'!$F:$F),"")</f>
      </c>
      <c r="K15" s="86">
        <f t="shared" si="0"/>
      </c>
    </row>
    <row r="16" spans="1:11" s="88" customFormat="1" ht="14.25" customHeight="1">
      <c r="A16" s="86">
        <v>11</v>
      </c>
      <c r="B16" s="173" t="str">
        <f>VLOOKUP($A16,Startlist!$B:$H,2,FALSE)</f>
        <v>J16</v>
      </c>
      <c r="C16" s="174" t="str">
        <f>VLOOKUP($A16,Startlist!$B:$H,3,FALSE)</f>
        <v>Grete Mia Koha</v>
      </c>
      <c r="D16" s="174" t="str">
        <f>VLOOKUP($A16,Startlist!$B:$H,4,FALSE)</f>
        <v>Taavi Koha</v>
      </c>
      <c r="E16" s="174" t="str">
        <f>VLOOKUP($A16,Startlist!$B:$H,7,FALSE)</f>
        <v>Ford Fiesta</v>
      </c>
      <c r="F16" s="87">
        <f>IF(SUMIF('Other Penalties Details'!$A:$A,$A16,'Other Penalties Details'!$B:$B)&gt;0,SUMIF('Other Penalties Details'!$A:$A,$A16,'Other Penalties Details'!$B:$B),"")</f>
        <v>20</v>
      </c>
      <c r="G16" s="87">
        <f>IF(SUMIF('Other Penalties Details'!$A:$A,$A16,'Other Penalties Details'!$C:$C)&gt;0,SUMIF('Other Penalties Details'!$A:$A,$A16,'Other Penalties Details'!$C:$C),"")</f>
      </c>
      <c r="H16" s="87">
        <f>IF(SUMIF('Other Penalties Details'!$A:$A,$A16,'Other Penalties Details'!$D:$D)&gt;0,SUMIF('Other Penalties Details'!$A:$A,$A16,'Other Penalties Details'!$D:$D),"")</f>
      </c>
      <c r="I16" s="87">
        <f>IF(SUMIF('Other Penalties Details'!$A:$A,$A16,'Other Penalties Details'!$E:$E)&gt;0,SUMIF('Other Penalties Details'!$A:$A,$A16,'Other Penalties Details'!$E:$E),"")</f>
      </c>
      <c r="J16" s="87">
        <f>IF(SUMIF('Other Penalties Details'!$A:$A,$A16,'Other Penalties Details'!$F:$F)&gt;0,SUMIF('Other Penalties Details'!$A:$A,$A16,'Other Penalties Details'!$F:$F),"")</f>
      </c>
      <c r="K16" s="86" t="str">
        <f t="shared" si="0"/>
        <v>0:20</v>
      </c>
    </row>
    <row r="17" spans="1:11" s="88" customFormat="1" ht="14.25" customHeight="1">
      <c r="A17" s="86">
        <v>12</v>
      </c>
      <c r="B17" s="173" t="str">
        <f>VLOOKUP($A17,Startlist!$B:$H,2,FALSE)</f>
        <v>J16</v>
      </c>
      <c r="C17" s="174" t="str">
        <f>VLOOKUP($A17,Startlist!$B:$H,3,FALSE)</f>
        <v>Mattias Kõrge</v>
      </c>
      <c r="D17" s="174" t="str">
        <f>VLOOKUP($A17,Startlist!$B:$H,4,FALSE)</f>
        <v>Timmu Kõrge</v>
      </c>
      <c r="E17" s="174" t="str">
        <f>VLOOKUP($A17,Startlist!$B:$H,7,FALSE)</f>
        <v>Ford Fiesta</v>
      </c>
      <c r="F17" s="87"/>
      <c r="G17" s="87">
        <f>IF(SUMIF('Other Penalties Details'!$A:$A,$A17,'Other Penalties Details'!$C:$C)&gt;0,SUMIF('Other Penalties Details'!$A:$A,$A17,'Other Penalties Details'!$C:$C),"")</f>
      </c>
      <c r="H17" s="87">
        <f>IF(SUMIF('Other Penalties Details'!$A:$A,$A17,'Other Penalties Details'!$D:$D)&gt;0,SUMIF('Other Penalties Details'!$A:$A,$A17,'Other Penalties Details'!$D:$D),"")</f>
      </c>
      <c r="I17" s="87">
        <f>IF(SUMIF('Other Penalties Details'!$A:$A,$A17,'Other Penalties Details'!$E:$E)&gt;0,SUMIF('Other Penalties Details'!$A:$A,$A17,'Other Penalties Details'!$E:$E),"")</f>
      </c>
      <c r="J17" s="87">
        <f>IF(SUMIF('Other Penalties Details'!$A:$A,$A17,'Other Penalties Details'!$F:$F)&gt;0,SUMIF('Other Penalties Details'!$A:$A,$A17,'Other Penalties Details'!$F:$F),"")</f>
      </c>
      <c r="K17" s="86">
        <f t="shared" si="0"/>
      </c>
    </row>
    <row r="18" spans="1:11" s="88" customFormat="1" ht="14.25" customHeight="1">
      <c r="A18" s="86">
        <v>14</v>
      </c>
      <c r="B18" s="173" t="str">
        <f>VLOOKUP($A18,Startlist!$B:$H,2,FALSE)</f>
        <v>J16</v>
      </c>
      <c r="C18" s="174" t="str">
        <f>VLOOKUP($A18,Startlist!$B:$H,3,FALSE)</f>
        <v>Robin Roose</v>
      </c>
      <c r="D18" s="174" t="str">
        <f>VLOOKUP($A18,Startlist!$B:$H,4,FALSE)</f>
        <v>Kristjan Koik</v>
      </c>
      <c r="E18" s="174" t="str">
        <f>VLOOKUP($A18,Startlist!$B:$H,7,FALSE)</f>
        <v>Ford Fiesta</v>
      </c>
      <c r="F18" s="87">
        <f>IF(SUMIF('Other Penalties Details'!$A:$A,$A18,'Other Penalties Details'!$B:$B)&gt;0,SUMIF('Other Penalties Details'!$A:$A,$A18,'Other Penalties Details'!$B:$B),"")</f>
      </c>
      <c r="G18" s="87">
        <f>IF(SUMIF('Other Penalties Details'!$A:$A,$A18,'Other Penalties Details'!$C:$C)&gt;0,SUMIF('Other Penalties Details'!$A:$A,$A18,'Other Penalties Details'!$C:$C),"")</f>
      </c>
      <c r="H18" s="87">
        <f>IF(SUMIF('Other Penalties Details'!$A:$A,$A18,'Other Penalties Details'!$D:$D)&gt;0,SUMIF('Other Penalties Details'!$A:$A,$A18,'Other Penalties Details'!$D:$D),"")</f>
      </c>
      <c r="I18" s="87">
        <f>IF(SUMIF('Other Penalties Details'!$A:$A,$A18,'Other Penalties Details'!$E:$E)&gt;0,SUMIF('Other Penalties Details'!$A:$A,$A18,'Other Penalties Details'!$E:$E),"")</f>
      </c>
      <c r="J18" s="87">
        <f>IF(SUMIF('Other Penalties Details'!$A:$A,$A18,'Other Penalties Details'!$F:$F)&gt;0,SUMIF('Other Penalties Details'!$A:$A,$A18,'Other Penalties Details'!$F:$F),"")</f>
      </c>
      <c r="K18" s="86">
        <f t="shared" si="0"/>
      </c>
    </row>
    <row r="19" spans="1:13" s="88" customFormat="1" ht="14.25" customHeight="1">
      <c r="A19" s="86">
        <v>15</v>
      </c>
      <c r="B19" s="173" t="str">
        <f>VLOOKUP($A19,Startlist!$B:$H,2,FALSE)</f>
        <v>J16</v>
      </c>
      <c r="C19" s="174" t="str">
        <f>VLOOKUP($A19,Startlist!$B:$H,3,FALSE)</f>
        <v>Kaspar Kaasik</v>
      </c>
      <c r="D19" s="174" t="str">
        <f>VLOOKUP($A19,Startlist!$B:$H,4,FALSE)</f>
        <v>Ats Pärn</v>
      </c>
      <c r="E19" s="174" t="str">
        <f>VLOOKUP($A19,Startlist!$B:$H,7,FALSE)</f>
        <v>Ford Fiesta</v>
      </c>
      <c r="F19" s="87">
        <f>IF(SUMIF('Other Penalties Details'!$A:$A,$A19,'Other Penalties Details'!$B:$B)&gt;0,SUMIF('Other Penalties Details'!$A:$A,$A19,'Other Penalties Details'!$B:$B),"")</f>
      </c>
      <c r="G19" s="87">
        <f>IF(SUMIF('Other Penalties Details'!$A:$A,$A19,'Other Penalties Details'!$C:$C)&gt;0,SUMIF('Other Penalties Details'!$A:$A,$A19,'Other Penalties Details'!$C:$C),"")</f>
      </c>
      <c r="H19" s="87">
        <f>IF(SUMIF('Other Penalties Details'!$A:$A,$A19,'Other Penalties Details'!$D:$D)&gt;0,SUMIF('Other Penalties Details'!$A:$A,$A19,'Other Penalties Details'!$D:$D),"")</f>
      </c>
      <c r="I19" s="87">
        <f>IF(SUMIF('Other Penalties Details'!$A:$A,$A19,'Other Penalties Details'!$E:$E)&gt;0,SUMIF('Other Penalties Details'!$A:$A,$A19,'Other Penalties Details'!$E:$E),"")</f>
      </c>
      <c r="J19" s="87">
        <f>IF(SUMIF('Other Penalties Details'!$A:$A,$A19,'Other Penalties Details'!$F:$F)&gt;0,SUMIF('Other Penalties Details'!$A:$A,$A19,'Other Penalties Details'!$F:$F),"")</f>
      </c>
      <c r="K19" s="86">
        <f t="shared" si="0"/>
      </c>
      <c r="L19" s="242"/>
      <c r="M19" s="242"/>
    </row>
    <row r="20" spans="1:11" s="88" customFormat="1" ht="14.25" customHeight="1">
      <c r="A20" s="86">
        <v>16</v>
      </c>
      <c r="B20" s="173" t="str">
        <f>VLOOKUP($A20,Startlist!$B:$H,2,FALSE)</f>
        <v>J16</v>
      </c>
      <c r="C20" s="174" t="str">
        <f>VLOOKUP($A20,Startlist!$B:$H,3,FALSE)</f>
        <v>Mairo Tiks</v>
      </c>
      <c r="D20" s="174" t="str">
        <f>VLOOKUP($A20,Startlist!$B:$H,4,FALSE)</f>
        <v>Alo Lond</v>
      </c>
      <c r="E20" s="174" t="str">
        <f>VLOOKUP($A20,Startlist!$B:$H,7,FALSE)</f>
        <v>Honda Civic</v>
      </c>
      <c r="F20" s="87">
        <f>IF(SUMIF('Other Penalties Details'!$A:$A,$A20,'Other Penalties Details'!$B:$B)&gt;0,SUMIF('Other Penalties Details'!$A:$A,$A20,'Other Penalties Details'!$B:$B),"")</f>
      </c>
      <c r="G20" s="87">
        <f>IF(SUMIF('Other Penalties Details'!$A:$A,$A20,'Other Penalties Details'!$C:$C)&gt;0,SUMIF('Other Penalties Details'!$A:$A,$A20,'Other Penalties Details'!$C:$C),"")</f>
      </c>
      <c r="H20" s="87">
        <f>IF(SUMIF('Other Penalties Details'!$A:$A,$A20,'Other Penalties Details'!$D:$D)&gt;0,SUMIF('Other Penalties Details'!$A:$A,$A20,'Other Penalties Details'!$D:$D),"")</f>
      </c>
      <c r="I20" s="87">
        <f>IF(SUMIF('Other Penalties Details'!$A:$A,$A20,'Other Penalties Details'!$E:$E)&gt;0,SUMIF('Other Penalties Details'!$A:$A,$A20,'Other Penalties Details'!$E:$E),"")</f>
      </c>
      <c r="J20" s="87">
        <f>IF(SUMIF('Other Penalties Details'!$A:$A,$A20,'Other Penalties Details'!$F:$F)&gt;0,SUMIF('Other Penalties Details'!$A:$A,$A20,'Other Penalties Details'!$F:$F),"")</f>
      </c>
      <c r="K20" s="86">
        <f t="shared" si="0"/>
      </c>
    </row>
    <row r="21" spans="1:11" s="88" customFormat="1" ht="14.25" customHeight="1">
      <c r="A21" s="86">
        <v>17</v>
      </c>
      <c r="B21" s="173" t="str">
        <f>VLOOKUP($A21,Startlist!$B:$H,2,FALSE)</f>
        <v>J16</v>
      </c>
      <c r="C21" s="174" t="str">
        <f>VLOOKUP($A21,Startlist!$B:$H,3,FALSE)</f>
        <v>Henry Tegova</v>
      </c>
      <c r="D21" s="174" t="str">
        <f>VLOOKUP($A21,Startlist!$B:$H,4,FALSE)</f>
        <v>Martin Juga</v>
      </c>
      <c r="E21" s="174" t="str">
        <f>VLOOKUP($A21,Startlist!$B:$H,7,FALSE)</f>
        <v>Ford Fiesta</v>
      </c>
      <c r="F21" s="87">
        <f>IF(SUMIF('Other Penalties Details'!$A:$A,$A21,'Other Penalties Details'!$B:$B)&gt;0,SUMIF('Other Penalties Details'!$A:$A,$A21,'Other Penalties Details'!$B:$B),"")</f>
      </c>
      <c r="G21" s="87">
        <f>IF(SUMIF('Other Penalties Details'!$A:$A,$A21,'Other Penalties Details'!$C:$C)&gt;0,SUMIF('Other Penalties Details'!$A:$A,$A21,'Other Penalties Details'!$C:$C),"")</f>
      </c>
      <c r="H21" s="87">
        <f>IF(SUMIF('Other Penalties Details'!$A:$A,$A21,'Other Penalties Details'!$D:$D)&gt;0,SUMIF('Other Penalties Details'!$A:$A,$A21,'Other Penalties Details'!$D:$D),"")</f>
      </c>
      <c r="I21" s="87">
        <f>IF(SUMIF('Other Penalties Details'!$A:$A,$A21,'Other Penalties Details'!$E:$E)&gt;0,SUMIF('Other Penalties Details'!$A:$A,$A21,'Other Penalties Details'!$E:$E),"")</f>
      </c>
      <c r="J21" s="87">
        <f>IF(SUMIF('Other Penalties Details'!$A:$A,$A21,'Other Penalties Details'!$F:$F)&gt;0,SUMIF('Other Penalties Details'!$A:$A,$A21,'Other Penalties Details'!$F:$F),"")</f>
      </c>
      <c r="K21" s="86">
        <f t="shared" si="0"/>
      </c>
    </row>
    <row r="22" spans="1:15" s="88" customFormat="1" ht="14.25" customHeight="1">
      <c r="A22" s="86">
        <v>18</v>
      </c>
      <c r="B22" s="173" t="str">
        <f>VLOOKUP($A22,Startlist!$B:$H,2,FALSE)</f>
        <v>J16</v>
      </c>
      <c r="C22" s="174" t="str">
        <f>VLOOKUP($A22,Startlist!$B:$H,3,FALSE)</f>
        <v>Sebastian Kupri</v>
      </c>
      <c r="D22" s="174" t="str">
        <f>VLOOKUP($A22,Startlist!$B:$H,4,FALSE)</f>
        <v>Alari Kupri</v>
      </c>
      <c r="E22" s="174" t="str">
        <f>VLOOKUP($A22,Startlist!$B:$H,7,FALSE)</f>
        <v>Honda Civic</v>
      </c>
      <c r="F22" s="87">
        <f>IF(SUMIF('Other Penalties Details'!$A:$A,$A22,'Other Penalties Details'!$B:$B)&gt;0,SUMIF('Other Penalties Details'!$A:$A,$A22,'Other Penalties Details'!$B:$B),"")</f>
      </c>
      <c r="G22" s="87">
        <f>IF(SUMIF('Other Penalties Details'!$A:$A,$A22,'Other Penalties Details'!$C:$C)&gt;0,SUMIF('Other Penalties Details'!$A:$A,$A22,'Other Penalties Details'!$C:$C),"")</f>
      </c>
      <c r="H22" s="87">
        <f>IF(SUMIF('Other Penalties Details'!$A:$A,$A22,'Other Penalties Details'!$D:$D)&gt;0,SUMIF('Other Penalties Details'!$A:$A,$A22,'Other Penalties Details'!$D:$D),"")</f>
      </c>
      <c r="I22" s="87">
        <f>IF(SUMIF('Other Penalties Details'!$A:$A,$A22,'Other Penalties Details'!$E:$E)&gt;0,SUMIF('Other Penalties Details'!$A:$A,$A22,'Other Penalties Details'!$E:$E),"")</f>
      </c>
      <c r="J22" s="87">
        <f>IF(SUMIF('Other Penalties Details'!$A:$A,$A22,'Other Penalties Details'!$F:$F)&gt;0,SUMIF('Other Penalties Details'!$A:$A,$A22,'Other Penalties Details'!$F:$F),"")</f>
      </c>
      <c r="K22" s="86">
        <f t="shared" si="0"/>
      </c>
      <c r="L22" s="242"/>
      <c r="M22" s="242"/>
      <c r="N22" s="242"/>
      <c r="O22" s="242"/>
    </row>
    <row r="23" spans="1:13" s="88" customFormat="1" ht="14.25" customHeight="1">
      <c r="A23" s="86">
        <v>19</v>
      </c>
      <c r="B23" s="173" t="str">
        <f>VLOOKUP($A23,Startlist!$B:$H,2,FALSE)</f>
        <v>J16</v>
      </c>
      <c r="C23" s="174" t="str">
        <f>VLOOKUP($A23,Startlist!$B:$H,3,FALSE)</f>
        <v>Marten Meindorf</v>
      </c>
      <c r="D23" s="174" t="str">
        <f>VLOOKUP($A23,Startlist!$B:$H,4,FALSE)</f>
        <v>Sten Kiilberg</v>
      </c>
      <c r="E23" s="174" t="str">
        <f>VLOOKUP($A23,Startlist!$B:$H,7,FALSE)</f>
        <v>Peugeot 206</v>
      </c>
      <c r="F23" s="87">
        <f>IF(SUMIF('Other Penalties Details'!$A:$A,$A23,'Other Penalties Details'!$B:$B)&gt;0,SUMIF('Other Penalties Details'!$A:$A,$A23,'Other Penalties Details'!$B:$B),"")</f>
      </c>
      <c r="G23" s="87">
        <f>IF(SUMIF('Other Penalties Details'!$A:$A,$A23,'Other Penalties Details'!$C:$C)&gt;0,SUMIF('Other Penalties Details'!$A:$A,$A23,'Other Penalties Details'!$C:$C),"")</f>
      </c>
      <c r="H23" s="87">
        <f>IF(SUMIF('Other Penalties Details'!$A:$A,$A23,'Other Penalties Details'!$D:$D)&gt;0,SUMIF('Other Penalties Details'!$A:$A,$A23,'Other Penalties Details'!$D:$D),"")</f>
      </c>
      <c r="I23" s="87">
        <f>IF(SUMIF('Other Penalties Details'!$A:$A,$A23,'Other Penalties Details'!$E:$E)&gt;0,SUMIF('Other Penalties Details'!$A:$A,$A23,'Other Penalties Details'!$E:$E),"")</f>
      </c>
      <c r="J23" s="87">
        <f>IF(SUMIF('Other Penalties Details'!$A:$A,$A23,'Other Penalties Details'!$F:$F)&gt;0,SUMIF('Other Penalties Details'!$A:$A,$A23,'Other Penalties Details'!$F:$F),"")</f>
      </c>
      <c r="K23" s="86">
        <f t="shared" si="0"/>
      </c>
      <c r="L23" s="242"/>
      <c r="M23" s="242"/>
    </row>
    <row r="24" spans="1:11" s="88" customFormat="1" ht="14.25" customHeight="1">
      <c r="A24" s="86">
        <v>20</v>
      </c>
      <c r="B24" s="173" t="str">
        <f>VLOOKUP($A24,Startlist!$B:$H,2,FALSE)</f>
        <v>J16</v>
      </c>
      <c r="C24" s="174" t="str">
        <f>VLOOKUP($A24,Startlist!$B:$H,3,FALSE)</f>
        <v>Rasmus Rauk</v>
      </c>
      <c r="D24" s="174" t="str">
        <f>VLOOKUP($A24,Startlist!$B:$H,4,FALSE)</f>
        <v>Neeme Koppel</v>
      </c>
      <c r="E24" s="174" t="str">
        <f>VLOOKUP($A24,Startlist!$B:$H,7,FALSE)</f>
        <v>Nissan Sunny</v>
      </c>
      <c r="F24" s="87">
        <f>IF(SUMIF('Other Penalties Details'!$A:$A,$A24,'Other Penalties Details'!$B:$B)&gt;0,SUMIF('Other Penalties Details'!$A:$A,$A24,'Other Penalties Details'!$B:$B),"")</f>
      </c>
      <c r="G24" s="87">
        <f>IF(SUMIF('Other Penalties Details'!$A:$A,$A24,'Other Penalties Details'!$C:$C)&gt;0,SUMIF('Other Penalties Details'!$A:$A,$A24,'Other Penalties Details'!$C:$C),"")</f>
      </c>
      <c r="H24" s="87">
        <f>IF(SUMIF('Other Penalties Details'!$A:$A,$A24,'Other Penalties Details'!$D:$D)&gt;0,SUMIF('Other Penalties Details'!$A:$A,$A24,'Other Penalties Details'!$D:$D),"")</f>
      </c>
      <c r="I24" s="87">
        <f>IF(SUMIF('Other Penalties Details'!$A:$A,$A24,'Other Penalties Details'!$E:$E)&gt;0,SUMIF('Other Penalties Details'!$A:$A,$A24,'Other Penalties Details'!$E:$E),"")</f>
      </c>
      <c r="J24" s="87">
        <f>IF(SUMIF('Other Penalties Details'!$A:$A,$A24,'Other Penalties Details'!$F:$F)&gt;0,SUMIF('Other Penalties Details'!$A:$A,$A24,'Other Penalties Details'!$F:$F),"")</f>
      </c>
      <c r="K24" s="86">
        <f t="shared" si="0"/>
      </c>
    </row>
    <row r="25" spans="1:11" s="88" customFormat="1" ht="14.25" customHeight="1">
      <c r="A25" s="86">
        <v>21</v>
      </c>
      <c r="B25" s="173" t="str">
        <f>VLOOKUP($A25,Startlist!$B:$H,2,FALSE)</f>
        <v>J16</v>
      </c>
      <c r="C25" s="174" t="str">
        <f>VLOOKUP($A25,Startlist!$B:$H,3,FALSE)</f>
        <v>Sander Mõik</v>
      </c>
      <c r="D25" s="174" t="str">
        <f>VLOOKUP($A25,Startlist!$B:$H,4,FALSE)</f>
        <v>Raigo Reimal</v>
      </c>
      <c r="E25" s="174" t="str">
        <f>VLOOKUP($A25,Startlist!$B:$H,7,FALSE)</f>
        <v>Ford Fiesta</v>
      </c>
      <c r="F25" s="87">
        <f>IF(SUMIF('Other Penalties Details'!$A:$A,$A25,'Other Penalties Details'!$B:$B)&gt;0,SUMIF('Other Penalties Details'!$A:$A,$A25,'Other Penalties Details'!$B:$B),"")</f>
      </c>
      <c r="G25" s="87">
        <f>IF(SUMIF('Other Penalties Details'!$A:$A,$A25,'Other Penalties Details'!$C:$C)&gt;0,SUMIF('Other Penalties Details'!$A:$A,$A25,'Other Penalties Details'!$C:$C),"")</f>
      </c>
      <c r="H25" s="87">
        <f>IF(SUMIF('Other Penalties Details'!$A:$A,$A25,'Other Penalties Details'!$D:$D)&gt;0,SUMIF('Other Penalties Details'!$A:$A,$A25,'Other Penalties Details'!$D:$D),"")</f>
        <v>10</v>
      </c>
      <c r="I25" s="87">
        <f>IF(SUMIF('Other Penalties Details'!$A:$A,$A25,'Other Penalties Details'!$E:$E)&gt;0,SUMIF('Other Penalties Details'!$A:$A,$A25,'Other Penalties Details'!$E:$E),"")</f>
      </c>
      <c r="J25" s="87">
        <f>IF(SUMIF('Other Penalties Details'!$A:$A,$A25,'Other Penalties Details'!$F:$F)&gt;0,SUMIF('Other Penalties Details'!$A:$A,$A25,'Other Penalties Details'!$F:$F),"")</f>
      </c>
      <c r="K25" s="86" t="str">
        <f t="shared" si="0"/>
        <v>0:10</v>
      </c>
    </row>
    <row r="26" spans="1:11" s="88" customFormat="1" ht="14.25" customHeight="1">
      <c r="A26" s="86">
        <v>22</v>
      </c>
      <c r="B26" s="173" t="str">
        <f>VLOOKUP($A26,Startlist!$B:$H,2,FALSE)</f>
        <v>J16</v>
      </c>
      <c r="C26" s="174" t="str">
        <f>VLOOKUP($A26,Startlist!$B:$H,3,FALSE)</f>
        <v>Romet Reimal</v>
      </c>
      <c r="D26" s="174" t="str">
        <f>VLOOKUP($A26,Startlist!$B:$H,4,FALSE)</f>
        <v>Inga Reimal</v>
      </c>
      <c r="E26" s="174" t="str">
        <f>VLOOKUP($A26,Startlist!$B:$H,7,FALSE)</f>
        <v>Citroen C2</v>
      </c>
      <c r="F26" s="87">
        <f>IF(SUMIF('Other Penalties Details'!$A:$A,$A26,'Other Penalties Details'!$B:$B)&gt;0,SUMIF('Other Penalties Details'!$A:$A,$A26,'Other Penalties Details'!$B:$B),"")</f>
      </c>
      <c r="G26" s="87">
        <f>IF(SUMIF('Other Penalties Details'!$A:$A,$A26,'Other Penalties Details'!$C:$C)&gt;0,SUMIF('Other Penalties Details'!$A:$A,$A26,'Other Penalties Details'!$C:$C),"")</f>
      </c>
      <c r="H26" s="87">
        <f>IF(SUMIF('Other Penalties Details'!$A:$A,$A26,'Other Penalties Details'!$D:$D)&gt;0,SUMIF('Other Penalties Details'!$A:$A,$A26,'Other Penalties Details'!$D:$D),"")</f>
      </c>
      <c r="I26" s="87">
        <f>IF(SUMIF('Other Penalties Details'!$A:$A,$A26,'Other Penalties Details'!$E:$E)&gt;0,SUMIF('Other Penalties Details'!$A:$A,$A26,'Other Penalties Details'!$E:$E),"")</f>
      </c>
      <c r="J26" s="87">
        <f>IF(SUMIF('Other Penalties Details'!$A:$A,$A26,'Other Penalties Details'!$F:$F)&gt;0,SUMIF('Other Penalties Details'!$A:$A,$A26,'Other Penalties Details'!$F:$F),"")</f>
      </c>
      <c r="K26" s="86">
        <f t="shared" si="0"/>
      </c>
    </row>
    <row r="27" spans="1:11" s="88" customFormat="1" ht="14.25" customHeight="1">
      <c r="A27" s="86">
        <v>23</v>
      </c>
      <c r="B27" s="173" t="str">
        <f>VLOOKUP($A27,Startlist!$B:$H,2,FALSE)</f>
        <v>J16</v>
      </c>
      <c r="C27" s="174" t="str">
        <f>VLOOKUP($A27,Startlist!$B:$H,3,FALSE)</f>
        <v>Kerli Vilu</v>
      </c>
      <c r="D27" s="174" t="str">
        <f>VLOOKUP($A27,Startlist!$B:$H,4,FALSE)</f>
        <v>Patrick Juhe</v>
      </c>
      <c r="E27" s="174" t="str">
        <f>VLOOKUP($A27,Startlist!$B:$H,7,FALSE)</f>
        <v>Ford Fiesta</v>
      </c>
      <c r="F27" s="87">
        <f>IF(SUMIF('Other Penalties Details'!$A:$A,$A27,'Other Penalties Details'!$B:$B)&gt;0,SUMIF('Other Penalties Details'!$A:$A,$A27,'Other Penalties Details'!$B:$B),"")</f>
      </c>
      <c r="G27" s="87">
        <f>IF(SUMIF('Other Penalties Details'!$A:$A,$A27,'Other Penalties Details'!$C:$C)&gt;0,SUMIF('Other Penalties Details'!$A:$A,$A27,'Other Penalties Details'!$C:$C),"")</f>
      </c>
      <c r="H27" s="87">
        <f>IF(SUMIF('Other Penalties Details'!$A:$A,$A27,'Other Penalties Details'!$D:$D)&gt;0,SUMIF('Other Penalties Details'!$A:$A,$A27,'Other Penalties Details'!$D:$D),"")</f>
      </c>
      <c r="I27" s="87">
        <f>IF(SUMIF('Other Penalties Details'!$A:$A,$A27,'Other Penalties Details'!$E:$E)&gt;0,SUMIF('Other Penalties Details'!$A:$A,$A27,'Other Penalties Details'!$E:$E),"")</f>
      </c>
      <c r="J27" s="87">
        <f>IF(SUMIF('Other Penalties Details'!$A:$A,$A27,'Other Penalties Details'!$F:$F)&gt;0,SUMIF('Other Penalties Details'!$A:$A,$A27,'Other Penalties Details'!$F:$F),"")</f>
      </c>
      <c r="K27" s="86">
        <f t="shared" si="0"/>
      </c>
    </row>
    <row r="28" spans="1:11" s="88" customFormat="1" ht="14.25" customHeight="1">
      <c r="A28" s="86">
        <v>24</v>
      </c>
      <c r="B28" s="173" t="str">
        <f>VLOOKUP($A28,Startlist!$B:$H,2,FALSE)</f>
        <v>J16</v>
      </c>
      <c r="C28" s="174" t="str">
        <f>VLOOKUP($A28,Startlist!$B:$H,3,FALSE)</f>
        <v>Lukas Leivat</v>
      </c>
      <c r="D28" s="174" t="str">
        <f>VLOOKUP($A28,Startlist!$B:$H,4,FALSE)</f>
        <v>Kauri Pannas</v>
      </c>
      <c r="E28" s="174" t="str">
        <f>VLOOKUP($A28,Startlist!$B:$H,7,FALSE)</f>
        <v>Ford Fiesta</v>
      </c>
      <c r="F28" s="87">
        <f>IF(SUMIF('Other Penalties Details'!$A:$A,$A28,'Other Penalties Details'!$B:$B)&gt;0,SUMIF('Other Penalties Details'!$A:$A,$A28,'Other Penalties Details'!$B:$B),"")</f>
      </c>
      <c r="G28" s="87">
        <f>IF(SUMIF('Other Penalties Details'!$A:$A,$A28,'Other Penalties Details'!$C:$C)&gt;0,SUMIF('Other Penalties Details'!$A:$A,$A28,'Other Penalties Details'!$C:$C),"")</f>
      </c>
      <c r="H28" s="87">
        <f>IF(SUMIF('Other Penalties Details'!$A:$A,$A28,'Other Penalties Details'!$D:$D)&gt;0,SUMIF('Other Penalties Details'!$A:$A,$A28,'Other Penalties Details'!$D:$D),"")</f>
      </c>
      <c r="I28" s="87">
        <f>IF(SUMIF('Other Penalties Details'!$A:$A,$A28,'Other Penalties Details'!$E:$E)&gt;0,SUMIF('Other Penalties Details'!$A:$A,$A28,'Other Penalties Details'!$E:$E),"")</f>
      </c>
      <c r="J28" s="87">
        <f>IF(SUMIF('Other Penalties Details'!$A:$A,$A28,'Other Penalties Details'!$F:$F)&gt;0,SUMIF('Other Penalties Details'!$A:$A,$A28,'Other Penalties Details'!$F:$F),"")</f>
      </c>
      <c r="K28" s="86">
        <f t="shared" si="0"/>
      </c>
    </row>
    <row r="29" spans="1:11" s="88" customFormat="1" ht="14.25" customHeight="1">
      <c r="A29" s="86">
        <v>25</v>
      </c>
      <c r="B29" s="173" t="str">
        <f>VLOOKUP($A29,Startlist!$B:$H,2,FALSE)</f>
        <v>J16</v>
      </c>
      <c r="C29" s="174" t="str">
        <f>VLOOKUP($A29,Startlist!$B:$H,3,FALSE)</f>
        <v>Sebastian Kukk</v>
      </c>
      <c r="D29" s="174" t="str">
        <f>VLOOKUP($A29,Startlist!$B:$H,4,FALSE)</f>
        <v>Argo Kukk</v>
      </c>
      <c r="E29" s="174" t="str">
        <f>VLOOKUP($A29,Startlist!$B:$H,7,FALSE)</f>
        <v>Ford Fiesta</v>
      </c>
      <c r="F29" s="87">
        <f>IF(SUMIF('Other Penalties Details'!$A:$A,$A29,'Other Penalties Details'!$B:$B)&gt;0,SUMIF('Other Penalties Details'!$A:$A,$A29,'Other Penalties Details'!$B:$B),"")</f>
      </c>
      <c r="G29" s="87">
        <f>IF(SUMIF('Other Penalties Details'!$A:$A,$A29,'Other Penalties Details'!$C:$C)&gt;0,SUMIF('Other Penalties Details'!$A:$A,$A29,'Other Penalties Details'!$C:$C),"")</f>
      </c>
      <c r="H29" s="87">
        <f>IF(SUMIF('Other Penalties Details'!$A:$A,$A29,'Other Penalties Details'!$D:$D)&gt;0,SUMIF('Other Penalties Details'!$A:$A,$A29,'Other Penalties Details'!$D:$D),"")</f>
      </c>
      <c r="I29" s="87">
        <f>IF(SUMIF('Other Penalties Details'!$A:$A,$A29,'Other Penalties Details'!$E:$E)&gt;0,SUMIF('Other Penalties Details'!$A:$A,$A29,'Other Penalties Details'!$E:$E),"")</f>
      </c>
      <c r="J29" s="87">
        <f>IF(SUMIF('Other Penalties Details'!$A:$A,$A29,'Other Penalties Details'!$F:$F)&gt;0,SUMIF('Other Penalties Details'!$A:$A,$A29,'Other Penalties Details'!$F:$F),"")</f>
      </c>
      <c r="K29" s="86">
        <f t="shared" si="0"/>
      </c>
    </row>
    <row r="30" spans="1:11" s="88" customFormat="1" ht="14.25" customHeight="1">
      <c r="A30" s="86">
        <v>26</v>
      </c>
      <c r="B30" s="173" t="str">
        <f>VLOOKUP($A30,Startlist!$B:$H,2,FALSE)</f>
        <v>J18</v>
      </c>
      <c r="C30" s="174" t="str">
        <f>VLOOKUP($A30,Startlist!$B:$H,3,FALSE)</f>
        <v>Andre Juhe</v>
      </c>
      <c r="D30" s="174" t="str">
        <f>VLOOKUP($A30,Startlist!$B:$H,4,FALSE)</f>
        <v>Veiko Kimber</v>
      </c>
      <c r="E30" s="174" t="str">
        <f>VLOOKUP($A30,Startlist!$B:$H,7,FALSE)</f>
        <v>Honda Civic Type-R</v>
      </c>
      <c r="F30" s="87">
        <f>IF(SUMIF('Other Penalties Details'!$A:$A,$A30,'Other Penalties Details'!$B:$B)&gt;0,SUMIF('Other Penalties Details'!$A:$A,$A30,'Other Penalties Details'!$B:$B),"")</f>
      </c>
      <c r="G30" s="87">
        <f>IF(SUMIF('Other Penalties Details'!$A:$A,$A30,'Other Penalties Details'!$C:$C)&gt;0,SUMIF('Other Penalties Details'!$A:$A,$A30,'Other Penalties Details'!$C:$C),"")</f>
      </c>
      <c r="H30" s="87">
        <f>IF(SUMIF('Other Penalties Details'!$A:$A,$A30,'Other Penalties Details'!$D:$D)&gt;0,SUMIF('Other Penalties Details'!$A:$A,$A30,'Other Penalties Details'!$D:$D),"")</f>
      </c>
      <c r="I30" s="87">
        <f>IF(SUMIF('Other Penalties Details'!$A:$A,$A30,'Other Penalties Details'!$E:$E)&gt;0,SUMIF('Other Penalties Details'!$A:$A,$A30,'Other Penalties Details'!$E:$E),"")</f>
      </c>
      <c r="J30" s="87">
        <f>IF(SUMIF('Other Penalties Details'!$A:$A,$A30,'Other Penalties Details'!$F:$F)&gt;0,SUMIF('Other Penalties Details'!$A:$A,$A30,'Other Penalties Details'!$F:$F),"")</f>
      </c>
      <c r="K30" s="86">
        <f t="shared" si="0"/>
      </c>
    </row>
    <row r="31" spans="1:11" s="88" customFormat="1" ht="14.25" customHeight="1">
      <c r="A31" s="86">
        <v>27</v>
      </c>
      <c r="B31" s="173" t="str">
        <f>VLOOKUP($A31,Startlist!$B:$H,2,FALSE)</f>
        <v>J18</v>
      </c>
      <c r="C31" s="174" t="str">
        <f>VLOOKUP($A31,Startlist!$B:$H,3,FALSE)</f>
        <v>Rainer Raun</v>
      </c>
      <c r="D31" s="174" t="str">
        <f>VLOOKUP($A31,Startlist!$B:$H,4,FALSE)</f>
        <v>Riivo Mesila</v>
      </c>
      <c r="E31" s="174" t="str">
        <f>VLOOKUP($A31,Startlist!$B:$H,7,FALSE)</f>
        <v>Honda Civic</v>
      </c>
      <c r="F31" s="87">
        <f>IF(SUMIF('Other Penalties Details'!$A:$A,$A31,'Other Penalties Details'!$B:$B)&gt;0,SUMIF('Other Penalties Details'!$A:$A,$A31,'Other Penalties Details'!$B:$B),"")</f>
      </c>
      <c r="G31" s="87">
        <f>IF(SUMIF('Other Penalties Details'!$A:$A,$A31,'Other Penalties Details'!$C:$C)&gt;0,SUMIF('Other Penalties Details'!$A:$A,$A31,'Other Penalties Details'!$C:$C),"")</f>
      </c>
      <c r="H31" s="87">
        <f>IF(SUMIF('Other Penalties Details'!$A:$A,$A31,'Other Penalties Details'!$D:$D)&gt;0,SUMIF('Other Penalties Details'!$A:$A,$A31,'Other Penalties Details'!$D:$D),"")</f>
      </c>
      <c r="I31" s="87">
        <f>IF(SUMIF('Other Penalties Details'!$A:$A,$A31,'Other Penalties Details'!$E:$E)&gt;0,SUMIF('Other Penalties Details'!$A:$A,$A31,'Other Penalties Details'!$E:$E),"")</f>
      </c>
      <c r="J31" s="87">
        <f>IF(SUMIF('Other Penalties Details'!$A:$A,$A31,'Other Penalties Details'!$F:$F)&gt;0,SUMIF('Other Penalties Details'!$A:$A,$A31,'Other Penalties Details'!$F:$F),"")</f>
      </c>
      <c r="K31" s="86">
        <f t="shared" si="0"/>
      </c>
    </row>
    <row r="32" spans="1:11" s="88" customFormat="1" ht="14.25" customHeight="1">
      <c r="A32" s="86">
        <v>28</v>
      </c>
      <c r="B32" s="173" t="str">
        <f>VLOOKUP($A32,Startlist!$B:$H,2,FALSE)</f>
        <v>J16</v>
      </c>
      <c r="C32" s="174" t="str">
        <f>VLOOKUP($A32,Startlist!$B:$H,3,FALSE)</f>
        <v>Jüri Jürisaar</v>
      </c>
      <c r="D32" s="174" t="str">
        <f>VLOOKUP($A32,Startlist!$B:$H,4,FALSE)</f>
        <v>Mattias Tõnts</v>
      </c>
      <c r="E32" s="174" t="str">
        <f>VLOOKUP($A32,Startlist!$B:$H,7,FALSE)</f>
        <v>BMW 316</v>
      </c>
      <c r="F32" s="87">
        <f>IF(SUMIF('Other Penalties Details'!$A:$A,$A32,'Other Penalties Details'!$B:$B)&gt;0,SUMIF('Other Penalties Details'!$A:$A,$A32,'Other Penalties Details'!$B:$B),"")</f>
      </c>
      <c r="G32" s="87">
        <f>IF(SUMIF('Other Penalties Details'!$A:$A,$A32,'Other Penalties Details'!$C:$C)&gt;0,SUMIF('Other Penalties Details'!$A:$A,$A32,'Other Penalties Details'!$C:$C),"")</f>
      </c>
      <c r="H32" s="87">
        <f>IF(SUMIF('Other Penalties Details'!$A:$A,$A32,'Other Penalties Details'!$D:$D)&gt;0,SUMIF('Other Penalties Details'!$A:$A,$A32,'Other Penalties Details'!$D:$D),"")</f>
      </c>
      <c r="I32" s="87">
        <f>IF(SUMIF('Other Penalties Details'!$A:$A,$A32,'Other Penalties Details'!$E:$E)&gt;0,SUMIF('Other Penalties Details'!$A:$A,$A32,'Other Penalties Details'!$E:$E),"")</f>
      </c>
      <c r="J32" s="87">
        <f>IF(SUMIF('Other Penalties Details'!$A:$A,$A32,'Other Penalties Details'!$F:$F)&gt;0,SUMIF('Other Penalties Details'!$A:$A,$A32,'Other Penalties Details'!$F:$F),"")</f>
      </c>
      <c r="K32" s="86">
        <f t="shared" si="0"/>
      </c>
    </row>
    <row r="33" spans="1:11" s="88" customFormat="1" ht="14.25" customHeight="1">
      <c r="A33" s="86">
        <v>29</v>
      </c>
      <c r="B33" s="173" t="str">
        <f>VLOOKUP($A33,Startlist!$B:$H,2,FALSE)</f>
        <v>J16</v>
      </c>
      <c r="C33" s="174" t="str">
        <f>VLOOKUP($A33,Startlist!$B:$H,3,FALSE)</f>
        <v>Mirek Matikainen</v>
      </c>
      <c r="D33" s="174" t="str">
        <f>VLOOKUP($A33,Startlist!$B:$H,4,FALSE)</f>
        <v>Taavo Lauk</v>
      </c>
      <c r="E33" s="174" t="str">
        <f>VLOOKUP($A33,Startlist!$B:$H,7,FALSE)</f>
        <v>Ford Fiesta</v>
      </c>
      <c r="F33" s="87">
        <f>IF(SUMIF('Other Penalties Details'!$A:$A,$A33,'Other Penalties Details'!$B:$B)&gt;0,SUMIF('Other Penalties Details'!$A:$A,$A33,'Other Penalties Details'!$B:$B),"")</f>
      </c>
      <c r="G33" s="87">
        <f>IF(SUMIF('Other Penalties Details'!$A:$A,$A33,'Other Penalties Details'!$C:$C)&gt;0,SUMIF('Other Penalties Details'!$A:$A,$A33,'Other Penalties Details'!$C:$C),"")</f>
      </c>
      <c r="H33" s="87">
        <f>IF(SUMIF('Other Penalties Details'!$A:$A,$A33,'Other Penalties Details'!$D:$D)&gt;0,SUMIF('Other Penalties Details'!$A:$A,$A33,'Other Penalties Details'!$D:$D),"")</f>
      </c>
      <c r="I33" s="87">
        <f>IF(SUMIF('Other Penalties Details'!$A:$A,$A33,'Other Penalties Details'!$E:$E)&gt;0,SUMIF('Other Penalties Details'!$A:$A,$A33,'Other Penalties Details'!$E:$E),"")</f>
      </c>
      <c r="J33" s="87">
        <f>IF(SUMIF('Other Penalties Details'!$A:$A,$A33,'Other Penalties Details'!$F:$F)&gt;0,SUMIF('Other Penalties Details'!$A:$A,$A33,'Other Penalties Details'!$F:$F),"")</f>
      </c>
      <c r="K33" s="86">
        <f t="shared" si="0"/>
      </c>
    </row>
    <row r="34" spans="1:11" s="88" customFormat="1" ht="14.25" customHeight="1">
      <c r="A34" s="86">
        <v>30</v>
      </c>
      <c r="B34" s="173" t="str">
        <f>VLOOKUP($A34,Startlist!$B:$H,2,FALSE)</f>
        <v>J18</v>
      </c>
      <c r="C34" s="174" t="str">
        <f>VLOOKUP($A34,Startlist!$B:$H,3,FALSE)</f>
        <v>Kauri Bõstrov</v>
      </c>
      <c r="D34" s="174" t="str">
        <f>VLOOKUP($A34,Startlist!$B:$H,4,FALSE)</f>
        <v>Jaanus Bõstrov</v>
      </c>
      <c r="E34" s="174" t="str">
        <f>VLOOKUP($A34,Startlist!$B:$H,7,FALSE)</f>
        <v>Honda Civic</v>
      </c>
      <c r="F34" s="87">
        <f>IF(SUMIF('Other Penalties Details'!$A:$A,$A34,'Other Penalties Details'!$B:$B)&gt;0,SUMIF('Other Penalties Details'!$A:$A,$A34,'Other Penalties Details'!$B:$B),"")</f>
      </c>
      <c r="G34" s="87">
        <f>IF(SUMIF('Other Penalties Details'!$A:$A,$A34,'Other Penalties Details'!$C:$C)&gt;0,SUMIF('Other Penalties Details'!$A:$A,$A34,'Other Penalties Details'!$C:$C),"")</f>
      </c>
      <c r="H34" s="87">
        <f>IF(SUMIF('Other Penalties Details'!$A:$A,$A34,'Other Penalties Details'!$D:$D)&gt;0,SUMIF('Other Penalties Details'!$A:$A,$A34,'Other Penalties Details'!$D:$D),"")</f>
      </c>
      <c r="I34" s="87">
        <f>IF(SUMIF('Other Penalties Details'!$A:$A,$A34,'Other Penalties Details'!$E:$E)&gt;0,SUMIF('Other Penalties Details'!$A:$A,$A34,'Other Penalties Details'!$E:$E),"")</f>
      </c>
      <c r="J34" s="87">
        <f>IF(SUMIF('Other Penalties Details'!$A:$A,$A34,'Other Penalties Details'!$F:$F)&gt;0,SUMIF('Other Penalties Details'!$A:$A,$A34,'Other Penalties Details'!$F:$F),"")</f>
      </c>
      <c r="K34" s="86">
        <f t="shared" si="0"/>
      </c>
    </row>
    <row r="35" spans="1:13" s="88" customFormat="1" ht="14.25" customHeight="1">
      <c r="A35" s="86">
        <v>31</v>
      </c>
      <c r="B35" s="173" t="str">
        <f>VLOOKUP($A35,Startlist!$B:$H,2,FALSE)</f>
        <v>J18</v>
      </c>
      <c r="C35" s="174" t="str">
        <f>VLOOKUP($A35,Startlist!$B:$H,3,FALSE)</f>
        <v>Kristian Hallikmägi</v>
      </c>
      <c r="D35" s="174" t="str">
        <f>VLOOKUP($A35,Startlist!$B:$H,4,FALSE)</f>
        <v>Jaan Pisang</v>
      </c>
      <c r="E35" s="174" t="str">
        <f>VLOOKUP($A35,Startlist!$B:$H,7,FALSE)</f>
        <v>Honda Civic</v>
      </c>
      <c r="F35" s="87">
        <f>IF(SUMIF('Other Penalties Details'!$A:$A,$A35,'Other Penalties Details'!$B:$B)&gt;0,SUMIF('Other Penalties Details'!$A:$A,$A35,'Other Penalties Details'!$B:$B),"")</f>
      </c>
      <c r="G35" s="87">
        <f>IF(SUMIF('Other Penalties Details'!$A:$A,$A35,'Other Penalties Details'!$C:$C)&gt;0,SUMIF('Other Penalties Details'!$A:$A,$A35,'Other Penalties Details'!$C:$C),"")</f>
      </c>
      <c r="H35" s="87">
        <f>IF(SUMIF('Other Penalties Details'!$A:$A,$A35,'Other Penalties Details'!$D:$D)&gt;0,SUMIF('Other Penalties Details'!$A:$A,$A35,'Other Penalties Details'!$D:$D),"")</f>
      </c>
      <c r="I35" s="87">
        <f>IF(SUMIF('Other Penalties Details'!$A:$A,$A35,'Other Penalties Details'!$E:$E)&gt;0,SUMIF('Other Penalties Details'!$A:$A,$A35,'Other Penalties Details'!$E:$E),"")</f>
      </c>
      <c r="J35" s="87">
        <f>IF(SUMIF('Other Penalties Details'!$A:$A,$A35,'Other Penalties Details'!$F:$F)&gt;0,SUMIF('Other Penalties Details'!$A:$A,$A35,'Other Penalties Details'!$F:$F),"")</f>
      </c>
      <c r="K35" s="86">
        <f t="shared" si="0"/>
      </c>
      <c r="L35" s="242"/>
      <c r="M35" s="242"/>
    </row>
    <row r="36" spans="1:11" s="88" customFormat="1" ht="14.25" customHeight="1">
      <c r="A36" s="86">
        <v>32</v>
      </c>
      <c r="B36" s="173" t="str">
        <f>VLOOKUP($A36,Startlist!$B:$H,2,FALSE)</f>
        <v>4WD</v>
      </c>
      <c r="C36" s="174" t="str">
        <f>VLOOKUP($A36,Startlist!$B:$H,3,FALSE)</f>
        <v>Martin Vaga</v>
      </c>
      <c r="D36" s="174" t="str">
        <f>VLOOKUP($A36,Startlist!$B:$H,4,FALSE)</f>
        <v>Kristian Teern</v>
      </c>
      <c r="E36" s="174" t="str">
        <f>VLOOKUP($A36,Startlist!$B:$H,7,FALSE)</f>
        <v>Mitsubishi Lancer Evo</v>
      </c>
      <c r="F36" s="87">
        <f>IF(SUMIF('Other Penalties Details'!$A:$A,$A36,'Other Penalties Details'!$B:$B)&gt;0,SUMIF('Other Penalties Details'!$A:$A,$A36,'Other Penalties Details'!$B:$B),"")</f>
      </c>
      <c r="G36" s="87">
        <f>IF(SUMIF('Other Penalties Details'!$A:$A,$A36,'Other Penalties Details'!$C:$C)&gt;0,SUMIF('Other Penalties Details'!$A:$A,$A36,'Other Penalties Details'!$C:$C),"")</f>
      </c>
      <c r="H36" s="87">
        <f>IF(SUMIF('Other Penalties Details'!$A:$A,$A36,'Other Penalties Details'!$D:$D)&gt;0,SUMIF('Other Penalties Details'!$A:$A,$A36,'Other Penalties Details'!$D:$D),"")</f>
      </c>
      <c r="I36" s="87">
        <f>IF(SUMIF('Other Penalties Details'!$A:$A,$A36,'Other Penalties Details'!$E:$E)&gt;0,SUMIF('Other Penalties Details'!$A:$A,$A36,'Other Penalties Details'!$E:$E),"")</f>
      </c>
      <c r="J36" s="87">
        <f>IF(SUMIF('Other Penalties Details'!$A:$A,$A36,'Other Penalties Details'!$F:$F)&gt;0,SUMIF('Other Penalties Details'!$A:$A,$A36,'Other Penalties Details'!$F:$F),"")</f>
      </c>
      <c r="K36" s="86">
        <f t="shared" si="0"/>
      </c>
    </row>
    <row r="37" spans="1:11" s="88" customFormat="1" ht="14.25" customHeight="1">
      <c r="A37" s="86">
        <v>33</v>
      </c>
      <c r="B37" s="173" t="str">
        <f>VLOOKUP($A37,Startlist!$B:$H,2,FALSE)</f>
        <v>4WD</v>
      </c>
      <c r="C37" s="174" t="str">
        <f>VLOOKUP($A37,Startlist!$B:$H,3,FALSE)</f>
        <v>Urmo Kaasik</v>
      </c>
      <c r="D37" s="174" t="str">
        <f>VLOOKUP($A37,Startlist!$B:$H,4,FALSE)</f>
        <v>Ingvar Mägi</v>
      </c>
      <c r="E37" s="174" t="str">
        <f>VLOOKUP($A37,Startlist!$B:$H,7,FALSE)</f>
        <v>Toyota Yaris</v>
      </c>
      <c r="F37" s="87">
        <f>IF(SUMIF('Other Penalties Details'!$A:$A,$A37,'Other Penalties Details'!$B:$B)&gt;0,SUMIF('Other Penalties Details'!$A:$A,$A37,'Other Penalties Details'!$B:$B),"")</f>
      </c>
      <c r="G37" s="87">
        <f>IF(SUMIF('Other Penalties Details'!$A:$A,$A37,'Other Penalties Details'!$C:$C)&gt;0,SUMIF('Other Penalties Details'!$A:$A,$A37,'Other Penalties Details'!$C:$C),"")</f>
      </c>
      <c r="H37" s="87">
        <f>IF(SUMIF('Other Penalties Details'!$A:$A,$A37,'Other Penalties Details'!$D:$D)&gt;0,SUMIF('Other Penalties Details'!$A:$A,$A37,'Other Penalties Details'!$D:$D),"")</f>
      </c>
      <c r="I37" s="87">
        <f>IF(SUMIF('Other Penalties Details'!$A:$A,$A37,'Other Penalties Details'!$E:$E)&gt;0,SUMIF('Other Penalties Details'!$A:$A,$A37,'Other Penalties Details'!$E:$E),"")</f>
      </c>
      <c r="J37" s="87">
        <f>IF(SUMIF('Other Penalties Details'!$A:$A,$A37,'Other Penalties Details'!$F:$F)&gt;0,SUMIF('Other Penalties Details'!$A:$A,$A37,'Other Penalties Details'!$F:$F),"")</f>
      </c>
      <c r="K37" s="86">
        <f t="shared" si="0"/>
      </c>
    </row>
    <row r="38" spans="1:11" s="88" customFormat="1" ht="14.25" customHeight="1">
      <c r="A38" s="86">
        <v>34</v>
      </c>
      <c r="B38" s="173" t="str">
        <f>VLOOKUP($A38,Startlist!$B:$H,2,FALSE)</f>
        <v>4WD</v>
      </c>
      <c r="C38" s="174" t="str">
        <f>VLOOKUP($A38,Startlist!$B:$H,3,FALSE)</f>
        <v>Robin Pruul</v>
      </c>
      <c r="D38" s="174" t="str">
        <f>VLOOKUP($A38,Startlist!$B:$H,4,FALSE)</f>
        <v>Rein Tikka</v>
      </c>
      <c r="E38" s="174" t="str">
        <f>VLOOKUP($A38,Startlist!$B:$H,7,FALSE)</f>
        <v>Subaru Impreza</v>
      </c>
      <c r="F38" s="87">
        <f>IF(SUMIF('Other Penalties Details'!$A:$A,$A38,'Other Penalties Details'!$B:$B)&gt;0,SUMIF('Other Penalties Details'!$A:$A,$A38,'Other Penalties Details'!$B:$B),"")</f>
      </c>
      <c r="G38" s="87">
        <f>IF(SUMIF('Other Penalties Details'!$A:$A,$A38,'Other Penalties Details'!$C:$C)&gt;0,SUMIF('Other Penalties Details'!$A:$A,$A38,'Other Penalties Details'!$C:$C),"")</f>
      </c>
      <c r="H38" s="87">
        <f>IF(SUMIF('Other Penalties Details'!$A:$A,$A38,'Other Penalties Details'!$D:$D)&gt;0,SUMIF('Other Penalties Details'!$A:$A,$A38,'Other Penalties Details'!$D:$D),"")</f>
      </c>
      <c r="I38" s="87">
        <f>IF(SUMIF('Other Penalties Details'!$A:$A,$A38,'Other Penalties Details'!$E:$E)&gt;0,SUMIF('Other Penalties Details'!$A:$A,$A38,'Other Penalties Details'!$E:$E),"")</f>
      </c>
      <c r="J38" s="87">
        <f>IF(SUMIF('Other Penalties Details'!$A:$A,$A38,'Other Penalties Details'!$F:$F)&gt;0,SUMIF('Other Penalties Details'!$A:$A,$A38,'Other Penalties Details'!$F:$F),"")</f>
      </c>
      <c r="K38" s="86">
        <f t="shared" si="0"/>
      </c>
    </row>
    <row r="39" spans="1:11" s="88" customFormat="1" ht="14.25" customHeight="1">
      <c r="A39" s="86">
        <v>35</v>
      </c>
      <c r="B39" s="173" t="str">
        <f>VLOOKUP($A39,Startlist!$B:$H,2,FALSE)</f>
        <v>4WD</v>
      </c>
      <c r="C39" s="174" t="str">
        <f>VLOOKUP($A39,Startlist!$B:$H,3,FALSE)</f>
        <v>Kevin Kangur</v>
      </c>
      <c r="D39" s="174" t="str">
        <f>VLOOKUP($A39,Startlist!$B:$H,4,FALSE)</f>
        <v>Oti Maat</v>
      </c>
      <c r="E39" s="174" t="str">
        <f>VLOOKUP($A39,Startlist!$B:$H,7,FALSE)</f>
        <v>Subaru Impreza WRX STI</v>
      </c>
      <c r="F39" s="87">
        <f>IF(SUMIF('Other Penalties Details'!$A:$A,$A39,'Other Penalties Details'!$B:$B)&gt;0,SUMIF('Other Penalties Details'!$A:$A,$A39,'Other Penalties Details'!$B:$B),"")</f>
      </c>
      <c r="G39" s="87">
        <f>IF(SUMIF('Other Penalties Details'!$A:$A,$A39,'Other Penalties Details'!$C:$C)&gt;0,SUMIF('Other Penalties Details'!$A:$A,$A39,'Other Penalties Details'!$C:$C),"")</f>
      </c>
      <c r="H39" s="87">
        <f>IF(SUMIF('Other Penalties Details'!$A:$A,$A39,'Other Penalties Details'!$D:$D)&gt;0,SUMIF('Other Penalties Details'!$A:$A,$A39,'Other Penalties Details'!$D:$D),"")</f>
      </c>
      <c r="I39" s="87">
        <f>IF(SUMIF('Other Penalties Details'!$A:$A,$A39,'Other Penalties Details'!$E:$E)&gt;0,SUMIF('Other Penalties Details'!$A:$A,$A39,'Other Penalties Details'!$E:$E),"")</f>
      </c>
      <c r="J39" s="87">
        <f>IF(SUMIF('Other Penalties Details'!$A:$A,$A39,'Other Penalties Details'!$F:$F)&gt;0,SUMIF('Other Penalties Details'!$A:$A,$A39,'Other Penalties Details'!$F:$F),"")</f>
      </c>
      <c r="K39" s="86">
        <f t="shared" si="0"/>
      </c>
    </row>
    <row r="40" spans="1:11" s="88" customFormat="1" ht="14.25" customHeight="1">
      <c r="A40" s="86">
        <v>36</v>
      </c>
      <c r="B40" s="173" t="str">
        <f>VLOOKUP($A40,Startlist!$B:$H,2,FALSE)</f>
        <v>4WD</v>
      </c>
      <c r="C40" s="174" t="str">
        <f>VLOOKUP($A40,Startlist!$B:$H,3,FALSE)</f>
        <v>Mirek Matikainen</v>
      </c>
      <c r="D40" s="174" t="str">
        <f>VLOOKUP($A40,Startlist!$B:$H,4,FALSE)</f>
        <v>Keith Vähi</v>
      </c>
      <c r="E40" s="174" t="str">
        <f>VLOOKUP($A40,Startlist!$B:$H,7,FALSE)</f>
        <v>Subaru Impreza WRX STI</v>
      </c>
      <c r="F40" s="87">
        <f>IF(SUMIF('Other Penalties Details'!$A:$A,$A40,'Other Penalties Details'!$B:$B)&gt;0,SUMIF('Other Penalties Details'!$A:$A,$A40,'Other Penalties Details'!$B:$B),"")</f>
      </c>
      <c r="G40" s="87">
        <f>IF(SUMIF('Other Penalties Details'!$A:$A,$A40,'Other Penalties Details'!$C:$C)&gt;0,SUMIF('Other Penalties Details'!$A:$A,$A40,'Other Penalties Details'!$C:$C),"")</f>
      </c>
      <c r="H40" s="87">
        <f>IF(SUMIF('Other Penalties Details'!$A:$A,$A40,'Other Penalties Details'!$D:$D)&gt;0,SUMIF('Other Penalties Details'!$A:$A,$A40,'Other Penalties Details'!$D:$D),"")</f>
      </c>
      <c r="I40" s="87">
        <f>IF(SUMIF('Other Penalties Details'!$A:$A,$A40,'Other Penalties Details'!$E:$E)&gt;0,SUMIF('Other Penalties Details'!$A:$A,$A40,'Other Penalties Details'!$E:$E),"")</f>
      </c>
      <c r="J40" s="87">
        <f>IF(SUMIF('Other Penalties Details'!$A:$A,$A40,'Other Penalties Details'!$F:$F)&gt;0,SUMIF('Other Penalties Details'!$A:$A,$A40,'Other Penalties Details'!$F:$F),"")</f>
      </c>
      <c r="K40" s="86">
        <f t="shared" si="0"/>
      </c>
    </row>
    <row r="41" spans="1:11" s="88" customFormat="1" ht="14.25" customHeight="1">
      <c r="A41" s="86">
        <v>37</v>
      </c>
      <c r="B41" s="173" t="str">
        <f>VLOOKUP($A41,Startlist!$B:$H,2,FALSE)</f>
        <v>4WD</v>
      </c>
      <c r="C41" s="174" t="str">
        <f>VLOOKUP($A41,Startlist!$B:$H,3,FALSE)</f>
        <v>Marko Eespakk</v>
      </c>
      <c r="D41" s="174" t="str">
        <f>VLOOKUP($A41,Startlist!$B:$H,4,FALSE)</f>
        <v>Rauno Pielberg</v>
      </c>
      <c r="E41" s="174" t="str">
        <f>VLOOKUP($A41,Startlist!$B:$H,7,FALSE)</f>
        <v>Volkswagen Golf</v>
      </c>
      <c r="F41" s="87">
        <f>IF(SUMIF('Other Penalties Details'!$A:$A,$A41,'Other Penalties Details'!$B:$B)&gt;0,SUMIF('Other Penalties Details'!$A:$A,$A41,'Other Penalties Details'!$B:$B),"")</f>
      </c>
      <c r="G41" s="87">
        <f>IF(SUMIF('Other Penalties Details'!$A:$A,$A41,'Other Penalties Details'!$C:$C)&gt;0,SUMIF('Other Penalties Details'!$A:$A,$A41,'Other Penalties Details'!$C:$C),"")</f>
      </c>
      <c r="H41" s="87">
        <f>IF(SUMIF('Other Penalties Details'!$A:$A,$A41,'Other Penalties Details'!$D:$D)&gt;0,SUMIF('Other Penalties Details'!$A:$A,$A41,'Other Penalties Details'!$D:$D),"")</f>
      </c>
      <c r="I41" s="87">
        <f>IF(SUMIF('Other Penalties Details'!$A:$A,$A41,'Other Penalties Details'!$E:$E)&gt;0,SUMIF('Other Penalties Details'!$A:$A,$A41,'Other Penalties Details'!$E:$E),"")</f>
      </c>
      <c r="J41" s="87">
        <f>IF(SUMIF('Other Penalties Details'!$A:$A,$A41,'Other Penalties Details'!$F:$F)&gt;0,SUMIF('Other Penalties Details'!$A:$A,$A41,'Other Penalties Details'!$F:$F),"")</f>
      </c>
      <c r="K41" s="86">
        <f t="shared" si="0"/>
      </c>
    </row>
    <row r="42" spans="1:11" s="88" customFormat="1" ht="14.25" customHeight="1">
      <c r="A42" s="86">
        <v>38</v>
      </c>
      <c r="B42" s="173" t="str">
        <f>VLOOKUP($A42,Startlist!$B:$H,2,FALSE)</f>
        <v>4WD</v>
      </c>
      <c r="C42" s="174" t="str">
        <f>VLOOKUP($A42,Startlist!$B:$H,3,FALSE)</f>
        <v>Kristjan Hansson</v>
      </c>
      <c r="D42" s="174" t="str">
        <f>VLOOKUP($A42,Startlist!$B:$H,4,FALSE)</f>
        <v>Kalmer Kase</v>
      </c>
      <c r="E42" s="174" t="str">
        <f>VLOOKUP($A42,Startlist!$B:$H,7,FALSE)</f>
        <v>Subaru Impreza WRX STI</v>
      </c>
      <c r="F42" s="87">
        <f>IF(SUMIF('Other Penalties Details'!$A:$A,$A42,'Other Penalties Details'!$B:$B)&gt;0,SUMIF('Other Penalties Details'!$A:$A,$A42,'Other Penalties Details'!$B:$B),"")</f>
      </c>
      <c r="G42" s="87">
        <f>IF(SUMIF('Other Penalties Details'!$A:$A,$A42,'Other Penalties Details'!$C:$C)&gt;0,SUMIF('Other Penalties Details'!$A:$A,$A42,'Other Penalties Details'!$C:$C),"")</f>
      </c>
      <c r="H42" s="87">
        <f>IF(SUMIF('Other Penalties Details'!$A:$A,$A42,'Other Penalties Details'!$D:$D)&gt;0,SUMIF('Other Penalties Details'!$A:$A,$A42,'Other Penalties Details'!$D:$D),"")</f>
      </c>
      <c r="I42" s="87">
        <f>IF(SUMIF('Other Penalties Details'!$A:$A,$A42,'Other Penalties Details'!$E:$E)&gt;0,SUMIF('Other Penalties Details'!$A:$A,$A42,'Other Penalties Details'!$E:$E),"")</f>
      </c>
      <c r="J42" s="87">
        <f>IF(SUMIF('Other Penalties Details'!$A:$A,$A42,'Other Penalties Details'!$F:$F)&gt;0,SUMIF('Other Penalties Details'!$A:$A,$A42,'Other Penalties Details'!$F:$F),"")</f>
      </c>
      <c r="K42" s="86">
        <f t="shared" si="0"/>
      </c>
    </row>
    <row r="43" spans="1:11" s="88" customFormat="1" ht="14.25" customHeight="1">
      <c r="A43" s="86">
        <v>39</v>
      </c>
      <c r="B43" s="173" t="str">
        <f>VLOOKUP($A43,Startlist!$B:$H,2,FALSE)</f>
        <v>4WD</v>
      </c>
      <c r="C43" s="174" t="str">
        <f>VLOOKUP($A43,Startlist!$B:$H,3,FALSE)</f>
        <v>Merkko Haljasmets</v>
      </c>
      <c r="D43" s="174" t="str">
        <f>VLOOKUP($A43,Startlist!$B:$H,4,FALSE)</f>
        <v>Raimo Kook</v>
      </c>
      <c r="E43" s="174" t="str">
        <f>VLOOKUP($A43,Startlist!$B:$H,7,FALSE)</f>
        <v>Mitsubishi Lancer Evo</v>
      </c>
      <c r="F43" s="87">
        <f>IF(SUMIF('Other Penalties Details'!$A:$A,$A43,'Other Penalties Details'!$B:$B)&gt;0,SUMIF('Other Penalties Details'!$A:$A,$A43,'Other Penalties Details'!$B:$B),"")</f>
      </c>
      <c r="G43" s="87">
        <f>IF(SUMIF('Other Penalties Details'!$A:$A,$A43,'Other Penalties Details'!$C:$C)&gt;0,SUMIF('Other Penalties Details'!$A:$A,$A43,'Other Penalties Details'!$C:$C),"")</f>
      </c>
      <c r="H43" s="87">
        <f>IF(SUMIF('Other Penalties Details'!$A:$A,$A43,'Other Penalties Details'!$D:$D)&gt;0,SUMIF('Other Penalties Details'!$A:$A,$A43,'Other Penalties Details'!$D:$D),"")</f>
      </c>
      <c r="I43" s="87">
        <f>IF(SUMIF('Other Penalties Details'!$A:$A,$A43,'Other Penalties Details'!$E:$E)&gt;0,SUMIF('Other Penalties Details'!$A:$A,$A43,'Other Penalties Details'!$E:$E),"")</f>
      </c>
      <c r="J43" s="87">
        <f>IF(SUMIF('Other Penalties Details'!$A:$A,$A43,'Other Penalties Details'!$F:$F)&gt;0,SUMIF('Other Penalties Details'!$A:$A,$A43,'Other Penalties Details'!$F:$F),"")</f>
      </c>
      <c r="K43" s="86">
        <f t="shared" si="0"/>
      </c>
    </row>
    <row r="44" spans="1:11" s="88" customFormat="1" ht="14.25" customHeight="1">
      <c r="A44" s="86">
        <v>40</v>
      </c>
      <c r="B44" s="173" t="str">
        <f>VLOOKUP($A44,Startlist!$B:$H,2,FALSE)</f>
        <v>2ST</v>
      </c>
      <c r="C44" s="174" t="str">
        <f>VLOOKUP($A44,Startlist!$B:$H,3,FALSE)</f>
        <v>Ranno Saar</v>
      </c>
      <c r="D44" s="174" t="str">
        <f>VLOOKUP($A44,Startlist!$B:$H,4,FALSE)</f>
        <v>Hardy Runtel</v>
      </c>
      <c r="E44" s="174" t="str">
        <f>VLOOKUP($A44,Startlist!$B:$H,7,FALSE)</f>
        <v>BMW 318</v>
      </c>
      <c r="F44" s="87">
        <f>IF(SUMIF('Other Penalties Details'!$A:$A,$A44,'Other Penalties Details'!$B:$B)&gt;0,SUMIF('Other Penalties Details'!$A:$A,$A44,'Other Penalties Details'!$B:$B),"")</f>
      </c>
      <c r="G44" s="87">
        <f>IF(SUMIF('Other Penalties Details'!$A:$A,$A44,'Other Penalties Details'!$C:$C)&gt;0,SUMIF('Other Penalties Details'!$A:$A,$A44,'Other Penalties Details'!$C:$C),"")</f>
      </c>
      <c r="H44" s="87">
        <f>IF(SUMIF('Other Penalties Details'!$A:$A,$A44,'Other Penalties Details'!$D:$D)&gt;0,SUMIF('Other Penalties Details'!$A:$A,$A44,'Other Penalties Details'!$D:$D),"")</f>
      </c>
      <c r="I44" s="87">
        <f>IF(SUMIF('Other Penalties Details'!$A:$A,$A44,'Other Penalties Details'!$E:$E)&gt;0,SUMIF('Other Penalties Details'!$A:$A,$A44,'Other Penalties Details'!$E:$E),"")</f>
      </c>
      <c r="J44" s="87">
        <f>IF(SUMIF('Other Penalties Details'!$A:$A,$A44,'Other Penalties Details'!$F:$F)&gt;0,SUMIF('Other Penalties Details'!$A:$A,$A44,'Other Penalties Details'!$F:$F),"")</f>
      </c>
      <c r="K44" s="86">
        <f t="shared" si="0"/>
      </c>
    </row>
    <row r="45" spans="1:11" s="88" customFormat="1" ht="14.25" customHeight="1">
      <c r="A45" s="86">
        <v>41</v>
      </c>
      <c r="B45" s="173" t="str">
        <f>VLOOKUP($A45,Startlist!$B:$H,2,FALSE)</f>
        <v>2VE</v>
      </c>
      <c r="C45" s="174" t="str">
        <f>VLOOKUP($A45,Startlist!$B:$H,3,FALSE)</f>
        <v>Elvis Leinberg</v>
      </c>
      <c r="D45" s="174" t="str">
        <f>VLOOKUP($A45,Startlist!$B:$H,4,FALSE)</f>
        <v>Estrit Aasma</v>
      </c>
      <c r="E45" s="174" t="str">
        <f>VLOOKUP($A45,Startlist!$B:$H,7,FALSE)</f>
        <v>Honda Civic</v>
      </c>
      <c r="F45" s="87">
        <f>IF(SUMIF('Other Penalties Details'!$A:$A,$A45,'Other Penalties Details'!$B:$B)&gt;0,SUMIF('Other Penalties Details'!$A:$A,$A45,'Other Penalties Details'!$B:$B),"")</f>
      </c>
      <c r="G45" s="87">
        <f>IF(SUMIF('Other Penalties Details'!$A:$A,$A45,'Other Penalties Details'!$C:$C)&gt;0,SUMIF('Other Penalties Details'!$A:$A,$A45,'Other Penalties Details'!$C:$C),"")</f>
      </c>
      <c r="H45" s="87">
        <f>IF(SUMIF('Other Penalties Details'!$A:$A,$A45,'Other Penalties Details'!$D:$D)&gt;0,SUMIF('Other Penalties Details'!$A:$A,$A45,'Other Penalties Details'!$D:$D),"")</f>
      </c>
      <c r="I45" s="87">
        <f>IF(SUMIF('Other Penalties Details'!$A:$A,$A45,'Other Penalties Details'!$E:$E)&gt;0,SUMIF('Other Penalties Details'!$A:$A,$A45,'Other Penalties Details'!$E:$E),"")</f>
      </c>
      <c r="J45" s="87">
        <f>IF(SUMIF('Other Penalties Details'!$A:$A,$A45,'Other Penalties Details'!$F:$F)&gt;0,SUMIF('Other Penalties Details'!$A:$A,$A45,'Other Penalties Details'!$F:$F),"")</f>
      </c>
      <c r="K45" s="86">
        <f t="shared" si="0"/>
      </c>
    </row>
    <row r="46" spans="1:11" s="88" customFormat="1" ht="14.25" customHeight="1">
      <c r="A46" s="86">
        <v>43</v>
      </c>
      <c r="B46" s="173" t="str">
        <f>VLOOKUP($A46,Startlist!$B:$H,2,FALSE)</f>
        <v>4WD</v>
      </c>
      <c r="C46" s="174" t="str">
        <f>VLOOKUP($A46,Startlist!$B:$H,3,FALSE)</f>
        <v>Kermo Vahejõe</v>
      </c>
      <c r="D46" s="174" t="str">
        <f>VLOOKUP($A46,Startlist!$B:$H,4,FALSE)</f>
        <v>Marten Madison</v>
      </c>
      <c r="E46" s="174" t="str">
        <f>VLOOKUP($A46,Startlist!$B:$H,7,FALSE)</f>
        <v>Mitsubishi Lancer Evo</v>
      </c>
      <c r="F46" s="87">
        <f>IF(SUMIF('Other Penalties Details'!$A:$A,$A46,'Other Penalties Details'!$B:$B)&gt;0,SUMIF('Other Penalties Details'!$A:$A,$A46,'Other Penalties Details'!$B:$B),"")</f>
        <v>20</v>
      </c>
      <c r="G46" s="87">
        <f>IF(SUMIF('Other Penalties Details'!$A:$A,$A46,'Other Penalties Details'!$C:$C)&gt;0,SUMIF('Other Penalties Details'!$A:$A,$A46,'Other Penalties Details'!$C:$C),"")</f>
      </c>
      <c r="H46" s="87">
        <f>IF(SUMIF('Other Penalties Details'!$A:$A,$A46,'Other Penalties Details'!$D:$D)&gt;0,SUMIF('Other Penalties Details'!$A:$A,$A46,'Other Penalties Details'!$D:$D),"")</f>
      </c>
      <c r="I46" s="87">
        <f>IF(SUMIF('Other Penalties Details'!$A:$A,$A46,'Other Penalties Details'!$E:$E)&gt;0,SUMIF('Other Penalties Details'!$A:$A,$A46,'Other Penalties Details'!$E:$E),"")</f>
      </c>
      <c r="J46" s="87">
        <f>IF(SUMIF('Other Penalties Details'!$A:$A,$A46,'Other Penalties Details'!$F:$F)&gt;0,SUMIF('Other Penalties Details'!$A:$A,$A46,'Other Penalties Details'!$F:$F),"")</f>
      </c>
      <c r="K46" s="86" t="str">
        <f t="shared" si="0"/>
        <v>0:20</v>
      </c>
    </row>
    <row r="47" spans="1:11" s="88" customFormat="1" ht="14.25" customHeight="1">
      <c r="A47" s="86">
        <v>44</v>
      </c>
      <c r="B47" s="173" t="str">
        <f>VLOOKUP($A47,Startlist!$B:$H,2,FALSE)</f>
        <v>4WD</v>
      </c>
      <c r="C47" s="174" t="str">
        <f>VLOOKUP($A47,Startlist!$B:$H,3,FALSE)</f>
        <v>Martin Kutser</v>
      </c>
      <c r="D47" s="174" t="str">
        <f>VLOOKUP($A47,Startlist!$B:$H,4,FALSE)</f>
        <v>Kristjan Ojavee</v>
      </c>
      <c r="E47" s="174" t="str">
        <f>VLOOKUP($A47,Startlist!$B:$H,7,FALSE)</f>
        <v>Subaru Impreza</v>
      </c>
      <c r="F47" s="87">
        <f>IF(SUMIF('Other Penalties Details'!$A:$A,$A47,'Other Penalties Details'!$B:$B)&gt;0,SUMIF('Other Penalties Details'!$A:$A,$A47,'Other Penalties Details'!$B:$B),"")</f>
      </c>
      <c r="G47" s="87">
        <f>IF(SUMIF('Other Penalties Details'!$A:$A,$A47,'Other Penalties Details'!$C:$C)&gt;0,SUMIF('Other Penalties Details'!$A:$A,$A47,'Other Penalties Details'!$C:$C),"")</f>
      </c>
      <c r="H47" s="87">
        <f>IF(SUMIF('Other Penalties Details'!$A:$A,$A47,'Other Penalties Details'!$D:$D)&gt;0,SUMIF('Other Penalties Details'!$A:$A,$A47,'Other Penalties Details'!$D:$D),"")</f>
      </c>
      <c r="I47" s="87">
        <f>IF(SUMIF('Other Penalties Details'!$A:$A,$A47,'Other Penalties Details'!$E:$E)&gt;0,SUMIF('Other Penalties Details'!$A:$A,$A47,'Other Penalties Details'!$E:$E),"")</f>
      </c>
      <c r="J47" s="87">
        <f>IF(SUMIF('Other Penalties Details'!$A:$A,$A47,'Other Penalties Details'!$F:$F)&gt;0,SUMIF('Other Penalties Details'!$A:$A,$A47,'Other Penalties Details'!$F:$F),"")</f>
      </c>
      <c r="K47" s="86">
        <f t="shared" si="0"/>
      </c>
    </row>
    <row r="48" spans="1:11" s="88" customFormat="1" ht="14.25" customHeight="1">
      <c r="A48" s="86">
        <v>45</v>
      </c>
      <c r="B48" s="173" t="str">
        <f>VLOOKUP($A48,Startlist!$B:$H,2,FALSE)</f>
        <v>2SE</v>
      </c>
      <c r="C48" s="174" t="str">
        <f>VLOOKUP($A48,Startlist!$B:$H,3,FALSE)</f>
        <v>Gabriel Simson</v>
      </c>
      <c r="D48" s="174" t="str">
        <f>VLOOKUP($A48,Startlist!$B:$H,4,FALSE)</f>
        <v>Oliver Simson</v>
      </c>
      <c r="E48" s="174" t="str">
        <f>VLOOKUP($A48,Startlist!$B:$H,7,FALSE)</f>
        <v>Honda Civic Type-R</v>
      </c>
      <c r="F48" s="87">
        <f>IF(SUMIF('Other Penalties Details'!$A:$A,$A48,'Other Penalties Details'!$B:$B)&gt;0,SUMIF('Other Penalties Details'!$A:$A,$A48,'Other Penalties Details'!$B:$B),"")</f>
      </c>
      <c r="G48" s="87">
        <f>IF(SUMIF('Other Penalties Details'!$A:$A,$A48,'Other Penalties Details'!$C:$C)&gt;0,SUMIF('Other Penalties Details'!$A:$A,$A48,'Other Penalties Details'!$C:$C),"")</f>
      </c>
      <c r="H48" s="87">
        <f>IF(SUMIF('Other Penalties Details'!$A:$A,$A48,'Other Penalties Details'!$D:$D)&gt;0,SUMIF('Other Penalties Details'!$A:$A,$A48,'Other Penalties Details'!$D:$D),"")</f>
      </c>
      <c r="I48" s="87">
        <f>IF(SUMIF('Other Penalties Details'!$A:$A,$A48,'Other Penalties Details'!$E:$E)&gt;0,SUMIF('Other Penalties Details'!$A:$A,$A48,'Other Penalties Details'!$E:$E),"")</f>
      </c>
      <c r="J48" s="87">
        <f>IF(SUMIF('Other Penalties Details'!$A:$A,$A48,'Other Penalties Details'!$F:$F)&gt;0,SUMIF('Other Penalties Details'!$A:$A,$A48,'Other Penalties Details'!$F:$F),"")</f>
      </c>
      <c r="K48" s="86">
        <f t="shared" si="0"/>
      </c>
    </row>
    <row r="49" spans="1:11" s="88" customFormat="1" ht="14.25" customHeight="1">
      <c r="A49" s="86">
        <v>46</v>
      </c>
      <c r="B49" s="173" t="str">
        <f>VLOOKUP($A49,Startlist!$B:$H,2,FALSE)</f>
        <v>2SE</v>
      </c>
      <c r="C49" s="174" t="str">
        <f>VLOOKUP($A49,Startlist!$B:$H,3,FALSE)</f>
        <v>Kristjan Radiko</v>
      </c>
      <c r="D49" s="174" t="str">
        <f>VLOOKUP($A49,Startlist!$B:$H,4,FALSE)</f>
        <v>Rainer Niinepuu</v>
      </c>
      <c r="E49" s="174" t="str">
        <f>VLOOKUP($A49,Startlist!$B:$H,7,FALSE)</f>
        <v>Honda Civic Type-R</v>
      </c>
      <c r="F49" s="87">
        <f>IF(SUMIF('Other Penalties Details'!$A:$A,$A49,'Other Penalties Details'!$B:$B)&gt;0,SUMIF('Other Penalties Details'!$A:$A,$A49,'Other Penalties Details'!$B:$B),"")</f>
      </c>
      <c r="G49" s="87">
        <f>IF(SUMIF('Other Penalties Details'!$A:$A,$A49,'Other Penalties Details'!$C:$C)&gt;0,SUMIF('Other Penalties Details'!$A:$A,$A49,'Other Penalties Details'!$C:$C),"")</f>
      </c>
      <c r="H49" s="87">
        <f>IF(SUMIF('Other Penalties Details'!$A:$A,$A49,'Other Penalties Details'!$D:$D)&gt;0,SUMIF('Other Penalties Details'!$A:$A,$A49,'Other Penalties Details'!$D:$D),"")</f>
      </c>
      <c r="I49" s="87">
        <f>IF(SUMIF('Other Penalties Details'!$A:$A,$A49,'Other Penalties Details'!$E:$E)&gt;0,SUMIF('Other Penalties Details'!$A:$A,$A49,'Other Penalties Details'!$E:$E),"")</f>
      </c>
      <c r="J49" s="87">
        <f>IF(SUMIF('Other Penalties Details'!$A:$A,$A49,'Other Penalties Details'!$F:$F)&gt;0,SUMIF('Other Penalties Details'!$A:$A,$A49,'Other Penalties Details'!$F:$F),"")</f>
      </c>
      <c r="K49" s="86">
        <f t="shared" si="0"/>
      </c>
    </row>
    <row r="50" spans="1:11" s="88" customFormat="1" ht="14.25" customHeight="1">
      <c r="A50" s="86">
        <v>47</v>
      </c>
      <c r="B50" s="173" t="str">
        <f>VLOOKUP($A50,Startlist!$B:$H,2,FALSE)</f>
        <v>4WD</v>
      </c>
      <c r="C50" s="174" t="str">
        <f>VLOOKUP($A50,Startlist!$B:$H,3,FALSE)</f>
        <v>Mirko Kaunis</v>
      </c>
      <c r="D50" s="174" t="str">
        <f>VLOOKUP($A50,Startlist!$B:$H,4,FALSE)</f>
        <v>Mario Kaunis</v>
      </c>
      <c r="E50" s="174" t="str">
        <f>VLOOKUP($A50,Startlist!$B:$H,7,FALSE)</f>
        <v>Audi S3</v>
      </c>
      <c r="F50" s="87">
        <f>IF(SUMIF('Other Penalties Details'!$A:$A,$A50,'Other Penalties Details'!$B:$B)&gt;0,SUMIF('Other Penalties Details'!$A:$A,$A50,'Other Penalties Details'!$B:$B),"")</f>
      </c>
      <c r="G50" s="87">
        <f>IF(SUMIF('Other Penalties Details'!$A:$A,$A50,'Other Penalties Details'!$C:$C)&gt;0,SUMIF('Other Penalties Details'!$A:$A,$A50,'Other Penalties Details'!$C:$C),"")</f>
      </c>
      <c r="H50" s="87">
        <f>IF(SUMIF('Other Penalties Details'!$A:$A,$A50,'Other Penalties Details'!$D:$D)&gt;0,SUMIF('Other Penalties Details'!$A:$A,$A50,'Other Penalties Details'!$D:$D),"")</f>
      </c>
      <c r="I50" s="87">
        <f>IF(SUMIF('Other Penalties Details'!$A:$A,$A50,'Other Penalties Details'!$E:$E)&gt;0,SUMIF('Other Penalties Details'!$A:$A,$A50,'Other Penalties Details'!$E:$E),"")</f>
      </c>
      <c r="J50" s="87">
        <f>IF(SUMIF('Other Penalties Details'!$A:$A,$A50,'Other Penalties Details'!$F:$F)&gt;0,SUMIF('Other Penalties Details'!$A:$A,$A50,'Other Penalties Details'!$F:$F),"")</f>
      </c>
      <c r="K50" s="86">
        <f t="shared" si="0"/>
      </c>
    </row>
    <row r="51" spans="1:11" s="88" customFormat="1" ht="14.25" customHeight="1">
      <c r="A51" s="86">
        <v>48</v>
      </c>
      <c r="B51" s="173" t="str">
        <f>VLOOKUP($A51,Startlist!$B:$H,2,FALSE)</f>
        <v>2VE</v>
      </c>
      <c r="C51" s="174" t="str">
        <f>VLOOKUP($A51,Startlist!$B:$H,3,FALSE)</f>
        <v>Madis Laaser</v>
      </c>
      <c r="D51" s="174" t="str">
        <f>VLOOKUP($A51,Startlist!$B:$H,4,FALSE)</f>
        <v>Jaagup Laaser</v>
      </c>
      <c r="E51" s="174" t="str">
        <f>VLOOKUP($A51,Startlist!$B:$H,7,FALSE)</f>
        <v>Honda Civic</v>
      </c>
      <c r="F51" s="87">
        <f>IF(SUMIF('Other Penalties Details'!$A:$A,$A51,'Other Penalties Details'!$B:$B)&gt;0,SUMIF('Other Penalties Details'!$A:$A,$A51,'Other Penalties Details'!$B:$B),"")</f>
      </c>
      <c r="G51" s="87">
        <f>IF(SUMIF('Other Penalties Details'!$A:$A,$A51,'Other Penalties Details'!$C:$C)&gt;0,SUMIF('Other Penalties Details'!$A:$A,$A51,'Other Penalties Details'!$C:$C),"")</f>
      </c>
      <c r="H51" s="87">
        <f>IF(SUMIF('Other Penalties Details'!$A:$A,$A51,'Other Penalties Details'!$D:$D)&gt;0,SUMIF('Other Penalties Details'!$A:$A,$A51,'Other Penalties Details'!$D:$D),"")</f>
      </c>
      <c r="I51" s="87">
        <f>IF(SUMIF('Other Penalties Details'!$A:$A,$A51,'Other Penalties Details'!$E:$E)&gt;0,SUMIF('Other Penalties Details'!$A:$A,$A51,'Other Penalties Details'!$E:$E),"")</f>
      </c>
      <c r="J51" s="87">
        <f>IF(SUMIF('Other Penalties Details'!$A:$A,$A51,'Other Penalties Details'!$F:$F)&gt;0,SUMIF('Other Penalties Details'!$A:$A,$A51,'Other Penalties Details'!$F:$F),"")</f>
      </c>
      <c r="K51" s="86">
        <f t="shared" si="0"/>
      </c>
    </row>
    <row r="52" spans="1:13" s="88" customFormat="1" ht="14.25" customHeight="1">
      <c r="A52" s="86">
        <v>49</v>
      </c>
      <c r="B52" s="173" t="str">
        <f>VLOOKUP($A52,Startlist!$B:$H,2,FALSE)</f>
        <v>2ST</v>
      </c>
      <c r="C52" s="174" t="str">
        <f>VLOOKUP($A52,Startlist!$B:$H,3,FALSE)</f>
        <v>Kevin Ruddi</v>
      </c>
      <c r="D52" s="174" t="str">
        <f>VLOOKUP($A52,Startlist!$B:$H,4,FALSE)</f>
        <v>Geilo Valdmann</v>
      </c>
      <c r="E52" s="174" t="str">
        <f>VLOOKUP($A52,Startlist!$B:$H,7,FALSE)</f>
        <v>BMW 316I</v>
      </c>
      <c r="F52" s="87">
        <f>IF(SUMIF('Other Penalties Details'!$A:$A,$A52,'Other Penalties Details'!$B:$B)&gt;0,SUMIF('Other Penalties Details'!$A:$A,$A52,'Other Penalties Details'!$B:$B),"")</f>
      </c>
      <c r="G52" s="87">
        <f>IF(SUMIF('Other Penalties Details'!$A:$A,$A52,'Other Penalties Details'!$C:$C)&gt;0,SUMIF('Other Penalties Details'!$A:$A,$A52,'Other Penalties Details'!$C:$C),"")</f>
      </c>
      <c r="H52" s="87">
        <f>IF(SUMIF('Other Penalties Details'!$A:$A,$A52,'Other Penalties Details'!$D:$D)&gt;0,SUMIF('Other Penalties Details'!$A:$A,$A52,'Other Penalties Details'!$D:$D),"")</f>
      </c>
      <c r="I52" s="87">
        <f>IF(SUMIF('Other Penalties Details'!$A:$A,$A52,'Other Penalties Details'!$E:$E)&gt;0,SUMIF('Other Penalties Details'!$A:$A,$A52,'Other Penalties Details'!$E:$E),"")</f>
      </c>
      <c r="J52" s="87">
        <f>IF(SUMIF('Other Penalties Details'!$A:$A,$A52,'Other Penalties Details'!$F:$F)&gt;0,SUMIF('Other Penalties Details'!$A:$A,$A52,'Other Penalties Details'!$F:$F),"")</f>
      </c>
      <c r="K52" s="86">
        <f t="shared" si="0"/>
      </c>
      <c r="L52" s="242"/>
      <c r="M52" s="242"/>
    </row>
    <row r="53" spans="1:11" s="88" customFormat="1" ht="14.25" customHeight="1">
      <c r="A53" s="86">
        <v>50</v>
      </c>
      <c r="B53" s="173" t="str">
        <f>VLOOKUP($A53,Startlist!$B:$H,2,FALSE)</f>
        <v>4WD</v>
      </c>
      <c r="C53" s="174" t="str">
        <f>VLOOKUP($A53,Startlist!$B:$H,3,FALSE)</f>
        <v>Kaarel Sangernebo</v>
      </c>
      <c r="D53" s="174" t="str">
        <f>VLOOKUP($A53,Startlist!$B:$H,4,FALSE)</f>
        <v>Hendrik Kers</v>
      </c>
      <c r="E53" s="174" t="str">
        <f>VLOOKUP($A53,Startlist!$B:$H,7,FALSE)</f>
        <v>Mitsubishi Lancer Evo X</v>
      </c>
      <c r="F53" s="87">
        <f>IF(SUMIF('Other Penalties Details'!$A:$A,$A53,'Other Penalties Details'!$B:$B)&gt;0,SUMIF('Other Penalties Details'!$A:$A,$A53,'Other Penalties Details'!$B:$B),"")</f>
      </c>
      <c r="G53" s="87">
        <f>IF(SUMIF('Other Penalties Details'!$A:$A,$A53,'Other Penalties Details'!$C:$C)&gt;0,SUMIF('Other Penalties Details'!$A:$A,$A53,'Other Penalties Details'!$C:$C),"")</f>
      </c>
      <c r="H53" s="87">
        <f>IF(SUMIF('Other Penalties Details'!$A:$A,$A53,'Other Penalties Details'!$D:$D)&gt;0,SUMIF('Other Penalties Details'!$A:$A,$A53,'Other Penalties Details'!$D:$D),"")</f>
      </c>
      <c r="I53" s="87">
        <f>IF(SUMIF('Other Penalties Details'!$A:$A,$A53,'Other Penalties Details'!$E:$E)&gt;0,SUMIF('Other Penalties Details'!$A:$A,$A53,'Other Penalties Details'!$E:$E),"")</f>
      </c>
      <c r="J53" s="87">
        <f>IF(SUMIF('Other Penalties Details'!$A:$A,$A53,'Other Penalties Details'!$F:$F)&gt;0,SUMIF('Other Penalties Details'!$A:$A,$A53,'Other Penalties Details'!$F:$F),"")</f>
      </c>
      <c r="K53" s="86">
        <f t="shared" si="0"/>
      </c>
    </row>
    <row r="54" spans="1:11" s="88" customFormat="1" ht="14.25" customHeight="1">
      <c r="A54" s="86">
        <v>51</v>
      </c>
      <c r="B54" s="173" t="str">
        <f>VLOOKUP($A54,Startlist!$B:$H,2,FALSE)</f>
        <v>4WD</v>
      </c>
      <c r="C54" s="174" t="str">
        <f>VLOOKUP($A54,Startlist!$B:$H,3,FALSE)</f>
        <v>Kaido Kask</v>
      </c>
      <c r="D54" s="174" t="str">
        <f>VLOOKUP($A54,Startlist!$B:$H,4,FALSE)</f>
        <v>Karl Luhaäär</v>
      </c>
      <c r="E54" s="174" t="str">
        <f>VLOOKUP($A54,Startlist!$B:$H,7,FALSE)</f>
        <v>Mitsubishi Lancer Evo 9</v>
      </c>
      <c r="F54" s="87">
        <f>IF(SUMIF('Other Penalties Details'!$A:$A,$A54,'Other Penalties Details'!$B:$B)&gt;0,SUMIF('Other Penalties Details'!$A:$A,$A54,'Other Penalties Details'!$B:$B),"")</f>
      </c>
      <c r="G54" s="87">
        <f>IF(SUMIF('Other Penalties Details'!$A:$A,$A54,'Other Penalties Details'!$C:$C)&gt;0,SUMIF('Other Penalties Details'!$A:$A,$A54,'Other Penalties Details'!$C:$C),"")</f>
        <v>20</v>
      </c>
      <c r="H54" s="87">
        <f>IF(SUMIF('Other Penalties Details'!$A:$A,$A54,'Other Penalties Details'!$D:$D)&gt;0,SUMIF('Other Penalties Details'!$A:$A,$A54,'Other Penalties Details'!$D:$D),"")</f>
      </c>
      <c r="I54" s="87">
        <f>IF(SUMIF('Other Penalties Details'!$A:$A,$A54,'Other Penalties Details'!$E:$E)&gt;0,SUMIF('Other Penalties Details'!$A:$A,$A54,'Other Penalties Details'!$E:$E),"")</f>
      </c>
      <c r="J54" s="87">
        <f>IF(SUMIF('Other Penalties Details'!$A:$A,$A54,'Other Penalties Details'!$F:$F)&gt;0,SUMIF('Other Penalties Details'!$A:$A,$A54,'Other Penalties Details'!$F:$F),"")</f>
      </c>
      <c r="K54" s="86" t="str">
        <f t="shared" si="0"/>
        <v>0:20</v>
      </c>
    </row>
    <row r="55" spans="1:13" s="88" customFormat="1" ht="14.25" customHeight="1">
      <c r="A55" s="86">
        <v>52</v>
      </c>
      <c r="B55" s="173" t="str">
        <f>VLOOKUP($A55,Startlist!$B:$H,2,FALSE)</f>
        <v>2SE</v>
      </c>
      <c r="C55" s="174" t="str">
        <f>VLOOKUP($A55,Startlist!$B:$H,3,FALSE)</f>
        <v>Hannes Männamets</v>
      </c>
      <c r="D55" s="174" t="str">
        <f>VLOOKUP($A55,Startlist!$B:$H,4,FALSE)</f>
        <v>Kristo Tülle</v>
      </c>
      <c r="E55" s="174" t="str">
        <f>VLOOKUP($A55,Startlist!$B:$H,7,FALSE)</f>
        <v>Ford Fiesta</v>
      </c>
      <c r="F55" s="87">
        <f>IF(SUMIF('Other Penalties Details'!$A:$A,$A55,'Other Penalties Details'!$B:$B)&gt;0,SUMIF('Other Penalties Details'!$A:$A,$A55,'Other Penalties Details'!$B:$B),"")</f>
      </c>
      <c r="G55" s="87">
        <f>IF(SUMIF('Other Penalties Details'!$A:$A,$A55,'Other Penalties Details'!$C:$C)&gt;0,SUMIF('Other Penalties Details'!$A:$A,$A55,'Other Penalties Details'!$C:$C),"")</f>
      </c>
      <c r="H55" s="87">
        <f>IF(SUMIF('Other Penalties Details'!$A:$A,$A55,'Other Penalties Details'!$D:$D)&gt;0,SUMIF('Other Penalties Details'!$A:$A,$A55,'Other Penalties Details'!$D:$D),"")</f>
      </c>
      <c r="I55" s="87">
        <f>IF(SUMIF('Other Penalties Details'!$A:$A,$A55,'Other Penalties Details'!$E:$E)&gt;0,SUMIF('Other Penalties Details'!$A:$A,$A55,'Other Penalties Details'!$E:$E),"")</f>
      </c>
      <c r="J55" s="87">
        <f>IF(SUMIF('Other Penalties Details'!$A:$A,$A55,'Other Penalties Details'!$F:$F)&gt;0,SUMIF('Other Penalties Details'!$A:$A,$A55,'Other Penalties Details'!$F:$F),"")</f>
      </c>
      <c r="K55" s="86">
        <f t="shared" si="0"/>
      </c>
      <c r="L55" s="242"/>
      <c r="M55" s="242"/>
    </row>
    <row r="56" spans="1:11" s="88" customFormat="1" ht="14.25" customHeight="1">
      <c r="A56" s="86">
        <v>53</v>
      </c>
      <c r="B56" s="173" t="str">
        <f>VLOOKUP($A56,Startlist!$B:$H,2,FALSE)</f>
        <v>2SE</v>
      </c>
      <c r="C56" s="174" t="str">
        <f>VLOOKUP($A56,Startlist!$B:$H,3,FALSE)</f>
        <v>Imre Vanik</v>
      </c>
      <c r="D56" s="174" t="str">
        <f>VLOOKUP($A56,Startlist!$B:$H,4,FALSE)</f>
        <v>Janek Ojala</v>
      </c>
      <c r="E56" s="174" t="str">
        <f>VLOOKUP($A56,Startlist!$B:$H,7,FALSE)</f>
        <v>Nissan Sunny</v>
      </c>
      <c r="F56" s="87">
        <f>IF(SUMIF('Other Penalties Details'!$A:$A,$A56,'Other Penalties Details'!$B:$B)&gt;0,SUMIF('Other Penalties Details'!$A:$A,$A56,'Other Penalties Details'!$B:$B),"")</f>
      </c>
      <c r="G56" s="87">
        <f>IF(SUMIF('Other Penalties Details'!$A:$A,$A56,'Other Penalties Details'!$C:$C)&gt;0,SUMIF('Other Penalties Details'!$A:$A,$A56,'Other Penalties Details'!$C:$C),"")</f>
      </c>
      <c r="H56" s="87">
        <f>IF(SUMIF('Other Penalties Details'!$A:$A,$A56,'Other Penalties Details'!$D:$D)&gt;0,SUMIF('Other Penalties Details'!$A:$A,$A56,'Other Penalties Details'!$D:$D),"")</f>
      </c>
      <c r="I56" s="87">
        <f>IF(SUMIF('Other Penalties Details'!$A:$A,$A56,'Other Penalties Details'!$E:$E)&gt;0,SUMIF('Other Penalties Details'!$A:$A,$A56,'Other Penalties Details'!$E:$E),"")</f>
      </c>
      <c r="J56" s="87">
        <f>IF(SUMIF('Other Penalties Details'!$A:$A,$A56,'Other Penalties Details'!$F:$F)&gt;0,SUMIF('Other Penalties Details'!$A:$A,$A56,'Other Penalties Details'!$F:$F),"")</f>
      </c>
      <c r="K56" s="86">
        <f t="shared" si="0"/>
      </c>
    </row>
    <row r="57" spans="1:11" s="88" customFormat="1" ht="14.25" customHeight="1">
      <c r="A57" s="86">
        <v>54</v>
      </c>
      <c r="B57" s="173" t="str">
        <f>VLOOKUP($A57,Startlist!$B:$H,2,FALSE)</f>
        <v>2SE</v>
      </c>
      <c r="C57" s="174" t="str">
        <f>VLOOKUP($A57,Startlist!$B:$H,3,FALSE)</f>
        <v>Palle Kõlar</v>
      </c>
      <c r="D57" s="174" t="str">
        <f>VLOOKUP($A57,Startlist!$B:$H,4,FALSE)</f>
        <v>Allan Liister</v>
      </c>
      <c r="E57" s="174" t="str">
        <f>VLOOKUP($A57,Startlist!$B:$H,7,FALSE)</f>
        <v>Seat Ibiza GTI</v>
      </c>
      <c r="F57" s="87">
        <f>IF(SUMIF('Other Penalties Details'!$A:$A,$A57,'Other Penalties Details'!$B:$B)&gt;0,SUMIF('Other Penalties Details'!$A:$A,$A57,'Other Penalties Details'!$B:$B),"")</f>
      </c>
      <c r="G57" s="87">
        <f>IF(SUMIF('Other Penalties Details'!$A:$A,$A57,'Other Penalties Details'!$C:$C)&gt;0,SUMIF('Other Penalties Details'!$A:$A,$A57,'Other Penalties Details'!$C:$C),"")</f>
      </c>
      <c r="H57" s="87">
        <f>IF(SUMIF('Other Penalties Details'!$A:$A,$A57,'Other Penalties Details'!$D:$D)&gt;0,SUMIF('Other Penalties Details'!$A:$A,$A57,'Other Penalties Details'!$D:$D),"")</f>
      </c>
      <c r="I57" s="87">
        <f>IF(SUMIF('Other Penalties Details'!$A:$A,$A57,'Other Penalties Details'!$E:$E)&gt;0,SUMIF('Other Penalties Details'!$A:$A,$A57,'Other Penalties Details'!$E:$E),"")</f>
      </c>
      <c r="J57" s="87">
        <f>IF(SUMIF('Other Penalties Details'!$A:$A,$A57,'Other Penalties Details'!$F:$F)&gt;0,SUMIF('Other Penalties Details'!$A:$A,$A57,'Other Penalties Details'!$F:$F),"")</f>
      </c>
      <c r="K57" s="86">
        <f t="shared" si="0"/>
      </c>
    </row>
    <row r="58" spans="1:11" s="88" customFormat="1" ht="14.25" customHeight="1">
      <c r="A58" s="86">
        <v>55</v>
      </c>
      <c r="B58" s="173" t="str">
        <f>VLOOKUP($A58,Startlist!$B:$H,2,FALSE)</f>
        <v>4WD</v>
      </c>
      <c r="C58" s="174" t="str">
        <f>VLOOKUP($A58,Startlist!$B:$H,3,FALSE)</f>
        <v>Renee Laan</v>
      </c>
      <c r="D58" s="174" t="str">
        <f>VLOOKUP($A58,Startlist!$B:$H,4,FALSE)</f>
        <v>Marko Meesak</v>
      </c>
      <c r="E58" s="174" t="str">
        <f>VLOOKUP($A58,Startlist!$B:$H,7,FALSE)</f>
        <v>Subaru Impreza</v>
      </c>
      <c r="F58" s="87">
        <f>IF(SUMIF('Other Penalties Details'!$A:$A,$A58,'Other Penalties Details'!$B:$B)&gt;0,SUMIF('Other Penalties Details'!$A:$A,$A58,'Other Penalties Details'!$B:$B),"")</f>
      </c>
      <c r="G58" s="87">
        <f>IF(SUMIF('Other Penalties Details'!$A:$A,$A58,'Other Penalties Details'!$C:$C)&gt;0,SUMIF('Other Penalties Details'!$A:$A,$A58,'Other Penalties Details'!$C:$C),"")</f>
      </c>
      <c r="H58" s="87">
        <f>IF(SUMIF('Other Penalties Details'!$A:$A,$A58,'Other Penalties Details'!$D:$D)&gt;0,SUMIF('Other Penalties Details'!$A:$A,$A58,'Other Penalties Details'!$D:$D),"")</f>
      </c>
      <c r="I58" s="87">
        <f>IF(SUMIF('Other Penalties Details'!$A:$A,$A58,'Other Penalties Details'!$E:$E)&gt;0,SUMIF('Other Penalties Details'!$A:$A,$A58,'Other Penalties Details'!$E:$E),"")</f>
      </c>
      <c r="J58" s="87">
        <f>IF(SUMIF('Other Penalties Details'!$A:$A,$A58,'Other Penalties Details'!$F:$F)&gt;0,SUMIF('Other Penalties Details'!$A:$A,$A58,'Other Penalties Details'!$F:$F),"")</f>
      </c>
      <c r="K58" s="86">
        <f t="shared" si="0"/>
      </c>
    </row>
    <row r="59" spans="1:13" s="88" customFormat="1" ht="14.25" customHeight="1">
      <c r="A59" s="86">
        <v>56</v>
      </c>
      <c r="B59" s="173" t="str">
        <f>VLOOKUP($A59,Startlist!$B:$H,2,FALSE)</f>
        <v>2VT</v>
      </c>
      <c r="C59" s="174" t="str">
        <f>VLOOKUP($A59,Startlist!$B:$H,3,FALSE)</f>
        <v>Rainer Umbleja</v>
      </c>
      <c r="D59" s="174" t="str">
        <f>VLOOKUP($A59,Startlist!$B:$H,4,FALSE)</f>
        <v>Marko Press</v>
      </c>
      <c r="E59" s="174" t="str">
        <f>VLOOKUP($A59,Startlist!$B:$H,7,FALSE)</f>
        <v>BMW 318</v>
      </c>
      <c r="F59" s="87">
        <f>IF(SUMIF('Other Penalties Details'!$A:$A,$A59,'Other Penalties Details'!$B:$B)&gt;0,SUMIF('Other Penalties Details'!$A:$A,$A59,'Other Penalties Details'!$B:$B),"")</f>
      </c>
      <c r="G59" s="87">
        <f>IF(SUMIF('Other Penalties Details'!$A:$A,$A59,'Other Penalties Details'!$C:$C)&gt;0,SUMIF('Other Penalties Details'!$A:$A,$A59,'Other Penalties Details'!$C:$C),"")</f>
      </c>
      <c r="H59" s="87">
        <f>IF(SUMIF('Other Penalties Details'!$A:$A,$A59,'Other Penalties Details'!$D:$D)&gt;0,SUMIF('Other Penalties Details'!$A:$A,$A59,'Other Penalties Details'!$D:$D),"")</f>
      </c>
      <c r="I59" s="87">
        <f>IF(SUMIF('Other Penalties Details'!$A:$A,$A59,'Other Penalties Details'!$E:$E)&gt;0,SUMIF('Other Penalties Details'!$A:$A,$A59,'Other Penalties Details'!$E:$E),"")</f>
      </c>
      <c r="J59" s="87">
        <f>IF(SUMIF('Other Penalties Details'!$A:$A,$A59,'Other Penalties Details'!$F:$F)&gt;0,SUMIF('Other Penalties Details'!$A:$A,$A59,'Other Penalties Details'!$F:$F),"")</f>
      </c>
      <c r="K59" s="86">
        <f t="shared" si="0"/>
      </c>
      <c r="L59" s="242"/>
      <c r="M59" s="242"/>
    </row>
    <row r="60" spans="1:11" s="88" customFormat="1" ht="14.25" customHeight="1">
      <c r="A60" s="86">
        <v>57</v>
      </c>
      <c r="B60" s="173" t="str">
        <f>VLOOKUP($A60,Startlist!$B:$H,2,FALSE)</f>
        <v>SU</v>
      </c>
      <c r="C60" s="174" t="str">
        <f>VLOOKUP($A60,Startlist!$B:$H,3,FALSE)</f>
        <v>Ivar Burmeister</v>
      </c>
      <c r="D60" s="174" t="str">
        <f>VLOOKUP($A60,Startlist!$B:$H,4,FALSE)</f>
        <v>Ats Nõlvak</v>
      </c>
      <c r="E60" s="174" t="str">
        <f>VLOOKUP($A60,Startlist!$B:$H,7,FALSE)</f>
        <v>Vaz 2105</v>
      </c>
      <c r="F60" s="87">
        <f>IF(SUMIF('Other Penalties Details'!$A:$A,$A60,'Other Penalties Details'!$B:$B)&gt;0,SUMIF('Other Penalties Details'!$A:$A,$A60,'Other Penalties Details'!$B:$B),"")</f>
      </c>
      <c r="G60" s="87">
        <f>IF(SUMIF('Other Penalties Details'!$A:$A,$A60,'Other Penalties Details'!$C:$C)&gt;0,SUMIF('Other Penalties Details'!$A:$A,$A60,'Other Penalties Details'!$C:$C),"")</f>
      </c>
      <c r="H60" s="87">
        <f>IF(SUMIF('Other Penalties Details'!$A:$A,$A60,'Other Penalties Details'!$D:$D)&gt;0,SUMIF('Other Penalties Details'!$A:$A,$A60,'Other Penalties Details'!$D:$D),"")</f>
      </c>
      <c r="I60" s="87">
        <f>IF(SUMIF('Other Penalties Details'!$A:$A,$A60,'Other Penalties Details'!$E:$E)&gt;0,SUMIF('Other Penalties Details'!$A:$A,$A60,'Other Penalties Details'!$E:$E),"")</f>
      </c>
      <c r="J60" s="87">
        <f>IF(SUMIF('Other Penalties Details'!$A:$A,$A60,'Other Penalties Details'!$F:$F)&gt;0,SUMIF('Other Penalties Details'!$A:$A,$A60,'Other Penalties Details'!$F:$F),"")</f>
      </c>
      <c r="K60" s="86">
        <f t="shared" si="0"/>
      </c>
    </row>
    <row r="61" spans="1:11" s="88" customFormat="1" ht="14.25" customHeight="1">
      <c r="A61" s="86">
        <v>58</v>
      </c>
      <c r="B61" s="173" t="str">
        <f>VLOOKUP($A61,Startlist!$B:$H,2,FALSE)</f>
        <v>2ST</v>
      </c>
      <c r="C61" s="174" t="str">
        <f>VLOOKUP($A61,Startlist!$B:$H,3,FALSE)</f>
        <v>Tauri Nõgu</v>
      </c>
      <c r="D61" s="174" t="str">
        <f>VLOOKUP($A61,Startlist!$B:$H,4,FALSE)</f>
        <v>Priit Nõgu</v>
      </c>
      <c r="E61" s="174" t="str">
        <f>VLOOKUP($A61,Startlist!$B:$H,7,FALSE)</f>
        <v>BMW 325TI</v>
      </c>
      <c r="F61" s="87">
        <f>IF(SUMIF('Other Penalties Details'!$A:$A,$A61,'Other Penalties Details'!$B:$B)&gt;0,SUMIF('Other Penalties Details'!$A:$A,$A61,'Other Penalties Details'!$B:$B),"")</f>
      </c>
      <c r="G61" s="87">
        <f>IF(SUMIF('Other Penalties Details'!$A:$A,$A61,'Other Penalties Details'!$C:$C)&gt;0,SUMIF('Other Penalties Details'!$A:$A,$A61,'Other Penalties Details'!$C:$C),"")</f>
      </c>
      <c r="H61" s="87">
        <f>IF(SUMIF('Other Penalties Details'!$A:$A,$A61,'Other Penalties Details'!$D:$D)&gt;0,SUMIF('Other Penalties Details'!$A:$A,$A61,'Other Penalties Details'!$D:$D),"")</f>
      </c>
      <c r="I61" s="87">
        <f>IF(SUMIF('Other Penalties Details'!$A:$A,$A61,'Other Penalties Details'!$E:$E)&gt;0,SUMIF('Other Penalties Details'!$A:$A,$A61,'Other Penalties Details'!$E:$E),"")</f>
      </c>
      <c r="J61" s="87">
        <f>IF(SUMIF('Other Penalties Details'!$A:$A,$A61,'Other Penalties Details'!$F:$F)&gt;0,SUMIF('Other Penalties Details'!$A:$A,$A61,'Other Penalties Details'!$F:$F),"")</f>
      </c>
      <c r="K61" s="86">
        <f t="shared" si="0"/>
      </c>
    </row>
    <row r="62" spans="1:11" s="88" customFormat="1" ht="14.25" customHeight="1">
      <c r="A62" s="86">
        <v>59</v>
      </c>
      <c r="B62" s="173" t="str">
        <f>VLOOKUP($A62,Startlist!$B:$H,2,FALSE)</f>
        <v>2VE</v>
      </c>
      <c r="C62" s="174" t="str">
        <f>VLOOKUP($A62,Startlist!$B:$H,3,FALSE)</f>
        <v>Kauri Tammai</v>
      </c>
      <c r="D62" s="174" t="str">
        <f>VLOOKUP($A62,Startlist!$B:$H,4,FALSE)</f>
        <v>Viljar Tammai</v>
      </c>
      <c r="E62" s="174" t="str">
        <f>VLOOKUP($A62,Startlist!$B:$H,7,FALSE)</f>
        <v>Honda Civic</v>
      </c>
      <c r="F62" s="87">
        <f>IF(SUMIF('Other Penalties Details'!$A:$A,$A62,'Other Penalties Details'!$B:$B)&gt;0,SUMIF('Other Penalties Details'!$A:$A,$A62,'Other Penalties Details'!$B:$B),"")</f>
        <v>20</v>
      </c>
      <c r="G62" s="87">
        <f>IF(SUMIF('Other Penalties Details'!$A:$A,$A62,'Other Penalties Details'!$C:$C)&gt;0,SUMIF('Other Penalties Details'!$A:$A,$A62,'Other Penalties Details'!$C:$C),"")</f>
      </c>
      <c r="H62" s="87">
        <f>IF(SUMIF('Other Penalties Details'!$A:$A,$A62,'Other Penalties Details'!$D:$D)&gt;0,SUMIF('Other Penalties Details'!$A:$A,$A62,'Other Penalties Details'!$D:$D),"")</f>
      </c>
      <c r="I62" s="87">
        <f>IF(SUMIF('Other Penalties Details'!$A:$A,$A62,'Other Penalties Details'!$E:$E)&gt;0,SUMIF('Other Penalties Details'!$A:$A,$A62,'Other Penalties Details'!$E:$E),"")</f>
      </c>
      <c r="J62" s="87">
        <f>IF(SUMIF('Other Penalties Details'!$A:$A,$A62,'Other Penalties Details'!$F:$F)&gt;0,SUMIF('Other Penalties Details'!$A:$A,$A62,'Other Penalties Details'!$F:$F),"")</f>
      </c>
      <c r="K62" s="86" t="str">
        <f t="shared" si="0"/>
        <v>0:20</v>
      </c>
    </row>
    <row r="63" spans="1:13" s="88" customFormat="1" ht="14.25" customHeight="1">
      <c r="A63" s="86">
        <v>60</v>
      </c>
      <c r="B63" s="173" t="str">
        <f>VLOOKUP($A63,Startlist!$B:$H,2,FALSE)</f>
        <v>2ST</v>
      </c>
      <c r="C63" s="174" t="str">
        <f>VLOOKUP($A63,Startlist!$B:$H,3,FALSE)</f>
        <v>Tauri Soome</v>
      </c>
      <c r="D63" s="174" t="str">
        <f>VLOOKUP($A63,Startlist!$B:$H,4,FALSE)</f>
        <v>Kristjan Karlep</v>
      </c>
      <c r="E63" s="174" t="str">
        <f>VLOOKUP($A63,Startlist!$B:$H,7,FALSE)</f>
        <v>BMW 318</v>
      </c>
      <c r="F63" s="87">
        <f>IF(SUMIF('Other Penalties Details'!$A:$A,$A63,'Other Penalties Details'!$B:$B)&gt;0,SUMIF('Other Penalties Details'!$A:$A,$A63,'Other Penalties Details'!$B:$B),"")</f>
      </c>
      <c r="G63" s="87">
        <f>IF(SUMIF('Other Penalties Details'!$A:$A,$A63,'Other Penalties Details'!$C:$C)&gt;0,SUMIF('Other Penalties Details'!$A:$A,$A63,'Other Penalties Details'!$C:$C),"")</f>
      </c>
      <c r="H63" s="87">
        <f>IF(SUMIF('Other Penalties Details'!$A:$A,$A63,'Other Penalties Details'!$D:$D)&gt;0,SUMIF('Other Penalties Details'!$A:$A,$A63,'Other Penalties Details'!$D:$D),"")</f>
      </c>
      <c r="I63" s="87">
        <f>IF(SUMIF('Other Penalties Details'!$A:$A,$A63,'Other Penalties Details'!$E:$E)&gt;0,SUMIF('Other Penalties Details'!$A:$A,$A63,'Other Penalties Details'!$E:$E),"")</f>
      </c>
      <c r="J63" s="87">
        <f>IF(SUMIF('Other Penalties Details'!$A:$A,$A63,'Other Penalties Details'!$F:$F)&gt;0,SUMIF('Other Penalties Details'!$A:$A,$A63,'Other Penalties Details'!$F:$F),"")</f>
      </c>
      <c r="K63" s="86">
        <f t="shared" si="0"/>
      </c>
      <c r="L63" s="242"/>
      <c r="M63" s="242"/>
    </row>
    <row r="64" spans="1:11" s="88" customFormat="1" ht="14.25" customHeight="1">
      <c r="A64" s="86">
        <v>61</v>
      </c>
      <c r="B64" s="173" t="str">
        <f>VLOOKUP($A64,Startlist!$B:$H,2,FALSE)</f>
        <v>2VE</v>
      </c>
      <c r="C64" s="174" t="str">
        <f>VLOOKUP($A64,Startlist!$B:$H,3,FALSE)</f>
        <v>Allan Leigri</v>
      </c>
      <c r="D64" s="174" t="str">
        <f>VLOOKUP($A64,Startlist!$B:$H,4,FALSE)</f>
        <v>Karel Kuimets</v>
      </c>
      <c r="E64" s="174" t="str">
        <f>VLOOKUP($A64,Startlist!$B:$H,7,FALSE)</f>
        <v>Ford Puma</v>
      </c>
      <c r="F64" s="87"/>
      <c r="G64" s="87">
        <f>IF(SUMIF('Other Penalties Details'!$A:$A,$A64,'Other Penalties Details'!$C:$C)&gt;0,SUMIF('Other Penalties Details'!$A:$A,$A64,'Other Penalties Details'!$C:$C),"")</f>
      </c>
      <c r="H64" s="87">
        <f>IF(SUMIF('Other Penalties Details'!$A:$A,$A64,'Other Penalties Details'!$D:$D)&gt;0,SUMIF('Other Penalties Details'!$A:$A,$A64,'Other Penalties Details'!$D:$D),"")</f>
      </c>
      <c r="I64" s="87">
        <f>IF(SUMIF('Other Penalties Details'!$A:$A,$A64,'Other Penalties Details'!$E:$E)&gt;0,SUMIF('Other Penalties Details'!$A:$A,$A64,'Other Penalties Details'!$E:$E),"")</f>
      </c>
      <c r="J64" s="87">
        <f>IF(SUMIF('Other Penalties Details'!$A:$A,$A64,'Other Penalties Details'!$F:$F)&gt;0,SUMIF('Other Penalties Details'!$A:$A,$A64,'Other Penalties Details'!$F:$F),"")</f>
      </c>
      <c r="K64" s="86">
        <f t="shared" si="0"/>
      </c>
    </row>
    <row r="65" spans="1:11" s="88" customFormat="1" ht="14.25" customHeight="1">
      <c r="A65" s="86">
        <v>62</v>
      </c>
      <c r="B65" s="173" t="str">
        <f>VLOOKUP($A65,Startlist!$B:$H,2,FALSE)</f>
        <v>2SE</v>
      </c>
      <c r="C65" s="174" t="str">
        <f>VLOOKUP($A65,Startlist!$B:$H,3,FALSE)</f>
        <v>Merlis Rand</v>
      </c>
      <c r="D65" s="174" t="str">
        <f>VLOOKUP($A65,Startlist!$B:$H,4,FALSE)</f>
        <v>Mihkel Avik</v>
      </c>
      <c r="E65" s="174" t="str">
        <f>VLOOKUP($A65,Startlist!$B:$H,7,FALSE)</f>
        <v>Audi A3</v>
      </c>
      <c r="F65" s="87">
        <f>IF(SUMIF('Other Penalties Details'!$A:$A,$A65,'Other Penalties Details'!$B:$B)&gt;0,SUMIF('Other Penalties Details'!$A:$A,$A65,'Other Penalties Details'!$B:$B),"")</f>
        <v>20</v>
      </c>
      <c r="G65" s="87">
        <f>IF(SUMIF('Other Penalties Details'!$A:$A,$A65,'Other Penalties Details'!$C:$C)&gt;0,SUMIF('Other Penalties Details'!$A:$A,$A65,'Other Penalties Details'!$C:$C),"")</f>
      </c>
      <c r="H65" s="87">
        <f>IF(SUMIF('Other Penalties Details'!$A:$A,$A65,'Other Penalties Details'!$D:$D)&gt;0,SUMIF('Other Penalties Details'!$A:$A,$A65,'Other Penalties Details'!$D:$D),"")</f>
      </c>
      <c r="I65" s="87">
        <f>IF(SUMIF('Other Penalties Details'!$A:$A,$A65,'Other Penalties Details'!$E:$E)&gt;0,SUMIF('Other Penalties Details'!$A:$A,$A65,'Other Penalties Details'!$E:$E),"")</f>
      </c>
      <c r="J65" s="87">
        <f>IF(SUMIF('Other Penalties Details'!$A:$A,$A65,'Other Penalties Details'!$F:$F)&gt;0,SUMIF('Other Penalties Details'!$A:$A,$A65,'Other Penalties Details'!$F:$F),"")</f>
      </c>
      <c r="K65" s="86" t="str">
        <f t="shared" si="0"/>
        <v>0:20</v>
      </c>
    </row>
    <row r="66" spans="1:11" s="88" customFormat="1" ht="14.25" customHeight="1">
      <c r="A66" s="86">
        <v>63</v>
      </c>
      <c r="B66" s="173" t="str">
        <f>VLOOKUP($A66,Startlist!$B:$H,2,FALSE)</f>
        <v>2SE</v>
      </c>
      <c r="C66" s="174" t="str">
        <f>VLOOKUP($A66,Startlist!$B:$H,3,FALSE)</f>
        <v>Steven Lätt</v>
      </c>
      <c r="D66" s="174" t="str">
        <f>VLOOKUP($A66,Startlist!$B:$H,4,FALSE)</f>
        <v>Mikk Männiste</v>
      </c>
      <c r="E66" s="174" t="str">
        <f>VLOOKUP($A66,Startlist!$B:$H,7,FALSE)</f>
        <v>Honda Civic Type-R</v>
      </c>
      <c r="F66" s="87">
        <f>IF(SUMIF('Other Penalties Details'!$A:$A,$A66,'Other Penalties Details'!$B:$B)&gt;0,SUMIF('Other Penalties Details'!$A:$A,$A66,'Other Penalties Details'!$B:$B),"")</f>
      </c>
      <c r="G66" s="87">
        <f>IF(SUMIF('Other Penalties Details'!$A:$A,$A66,'Other Penalties Details'!$C:$C)&gt;0,SUMIF('Other Penalties Details'!$A:$A,$A66,'Other Penalties Details'!$C:$C),"")</f>
      </c>
      <c r="H66" s="87">
        <f>IF(SUMIF('Other Penalties Details'!$A:$A,$A66,'Other Penalties Details'!$D:$D)&gt;0,SUMIF('Other Penalties Details'!$A:$A,$A66,'Other Penalties Details'!$D:$D),"")</f>
      </c>
      <c r="I66" s="87">
        <f>IF(SUMIF('Other Penalties Details'!$A:$A,$A66,'Other Penalties Details'!$E:$E)&gt;0,SUMIF('Other Penalties Details'!$A:$A,$A66,'Other Penalties Details'!$E:$E),"")</f>
      </c>
      <c r="J66" s="87">
        <f>IF(SUMIF('Other Penalties Details'!$A:$A,$A66,'Other Penalties Details'!$F:$F)&gt;0,SUMIF('Other Penalties Details'!$A:$A,$A66,'Other Penalties Details'!$F:$F),"")</f>
      </c>
      <c r="K66" s="86">
        <f t="shared" si="0"/>
      </c>
    </row>
    <row r="67" spans="1:11" s="88" customFormat="1" ht="14.25" customHeight="1">
      <c r="A67" s="86">
        <v>64</v>
      </c>
      <c r="B67" s="173" t="str">
        <f>VLOOKUP($A67,Startlist!$B:$H,2,FALSE)</f>
        <v>2VE</v>
      </c>
      <c r="C67" s="174" t="str">
        <f>VLOOKUP($A67,Startlist!$B:$H,3,FALSE)</f>
        <v>Ken Liivrand</v>
      </c>
      <c r="D67" s="174" t="str">
        <f>VLOOKUP($A67,Startlist!$B:$H,4,FALSE)</f>
        <v>Anthony Fatkin</v>
      </c>
      <c r="E67" s="174" t="str">
        <f>VLOOKUP($A67,Startlist!$B:$H,7,FALSE)</f>
        <v>Seat Ibiza GTI</v>
      </c>
      <c r="F67" s="87">
        <f>IF(SUMIF('Other Penalties Details'!$A:$A,$A67,'Other Penalties Details'!$B:$B)&gt;0,SUMIF('Other Penalties Details'!$A:$A,$A67,'Other Penalties Details'!$B:$B),"")</f>
      </c>
      <c r="G67" s="87">
        <f>IF(SUMIF('Other Penalties Details'!$A:$A,$A67,'Other Penalties Details'!$C:$C)&gt;0,SUMIF('Other Penalties Details'!$A:$A,$A67,'Other Penalties Details'!$C:$C),"")</f>
      </c>
      <c r="H67" s="87">
        <f>IF(SUMIF('Other Penalties Details'!$A:$A,$A67,'Other Penalties Details'!$D:$D)&gt;0,SUMIF('Other Penalties Details'!$A:$A,$A67,'Other Penalties Details'!$D:$D),"")</f>
      </c>
      <c r="I67" s="87">
        <f>IF(SUMIF('Other Penalties Details'!$A:$A,$A67,'Other Penalties Details'!$E:$E)&gt;0,SUMIF('Other Penalties Details'!$A:$A,$A67,'Other Penalties Details'!$E:$E),"")</f>
      </c>
      <c r="J67" s="87">
        <f>IF(SUMIF('Other Penalties Details'!$A:$A,$A67,'Other Penalties Details'!$F:$F)&gt;0,SUMIF('Other Penalties Details'!$A:$A,$A67,'Other Penalties Details'!$F:$F),"")</f>
      </c>
      <c r="K67" s="86">
        <f t="shared" si="0"/>
      </c>
    </row>
    <row r="68" spans="1:13" s="88" customFormat="1" ht="14.25" customHeight="1">
      <c r="A68" s="86">
        <v>65</v>
      </c>
      <c r="B68" s="173" t="str">
        <f>VLOOKUP($A68,Startlist!$B:$H,2,FALSE)</f>
        <v>2ST</v>
      </c>
      <c r="C68" s="174" t="str">
        <f>VLOOKUP($A68,Startlist!$B:$H,3,FALSE)</f>
        <v>Jaanus Kadak</v>
      </c>
      <c r="D68" s="174" t="str">
        <f>VLOOKUP($A68,Startlist!$B:$H,4,FALSE)</f>
        <v>Asko Mäeots</v>
      </c>
      <c r="E68" s="174" t="str">
        <f>VLOOKUP($A68,Startlist!$B:$H,7,FALSE)</f>
        <v>BMW Compact</v>
      </c>
      <c r="F68" s="87">
        <f>IF(SUMIF('Other Penalties Details'!$A:$A,$A68,'Other Penalties Details'!$B:$B)&gt;0,SUMIF('Other Penalties Details'!$A:$A,$A68,'Other Penalties Details'!$B:$B),"")</f>
      </c>
      <c r="G68" s="87">
        <f>IF(SUMIF('Other Penalties Details'!$A:$A,$A68,'Other Penalties Details'!$C:$C)&gt;0,SUMIF('Other Penalties Details'!$A:$A,$A68,'Other Penalties Details'!$C:$C),"")</f>
      </c>
      <c r="H68" s="87">
        <f>IF(SUMIF('Other Penalties Details'!$A:$A,$A68,'Other Penalties Details'!$D:$D)&gt;0,SUMIF('Other Penalties Details'!$A:$A,$A68,'Other Penalties Details'!$D:$D),"")</f>
      </c>
      <c r="I68" s="87">
        <f>IF(SUMIF('Other Penalties Details'!$A:$A,$A68,'Other Penalties Details'!$E:$E)&gt;0,SUMIF('Other Penalties Details'!$A:$A,$A68,'Other Penalties Details'!$E:$E),"")</f>
      </c>
      <c r="J68" s="87">
        <f>IF(SUMIF('Other Penalties Details'!$A:$A,$A68,'Other Penalties Details'!$F:$F)&gt;0,SUMIF('Other Penalties Details'!$A:$A,$A68,'Other Penalties Details'!$F:$F),"")</f>
      </c>
      <c r="K68" s="86">
        <f t="shared" si="0"/>
      </c>
      <c r="L68" s="242"/>
      <c r="M68" s="242"/>
    </row>
    <row r="69" spans="1:11" s="88" customFormat="1" ht="14.25" customHeight="1">
      <c r="A69" s="86">
        <v>66</v>
      </c>
      <c r="B69" s="173" t="str">
        <f>VLOOKUP($A69,Startlist!$B:$H,2,FALSE)</f>
        <v>2ST</v>
      </c>
      <c r="C69" s="174" t="str">
        <f>VLOOKUP($A69,Startlist!$B:$H,3,FALSE)</f>
        <v>Meelis Hõim</v>
      </c>
      <c r="D69" s="174" t="str">
        <f>VLOOKUP($A69,Startlist!$B:$H,4,FALSE)</f>
        <v>Maigro Rehberg</v>
      </c>
      <c r="E69" s="174" t="str">
        <f>VLOOKUP($A69,Startlist!$B:$H,7,FALSE)</f>
        <v>BMW 325I</v>
      </c>
      <c r="F69" s="87">
        <f>IF(SUMIF('Other Penalties Details'!$A:$A,$A69,'Other Penalties Details'!$B:$B)&gt;0,SUMIF('Other Penalties Details'!$A:$A,$A69,'Other Penalties Details'!$B:$B),"")</f>
      </c>
      <c r="G69" s="87">
        <f>IF(SUMIF('Other Penalties Details'!$A:$A,$A69,'Other Penalties Details'!$C:$C)&gt;0,SUMIF('Other Penalties Details'!$A:$A,$A69,'Other Penalties Details'!$C:$C),"")</f>
      </c>
      <c r="H69" s="87">
        <f>IF(SUMIF('Other Penalties Details'!$A:$A,$A69,'Other Penalties Details'!$D:$D)&gt;0,SUMIF('Other Penalties Details'!$A:$A,$A69,'Other Penalties Details'!$D:$D),"")</f>
      </c>
      <c r="I69" s="87">
        <f>IF(SUMIF('Other Penalties Details'!$A:$A,$A69,'Other Penalties Details'!$E:$E)&gt;0,SUMIF('Other Penalties Details'!$A:$A,$A69,'Other Penalties Details'!$E:$E),"")</f>
      </c>
      <c r="J69" s="87">
        <f>IF(SUMIF('Other Penalties Details'!$A:$A,$A69,'Other Penalties Details'!$F:$F)&gt;0,SUMIF('Other Penalties Details'!$A:$A,$A69,'Other Penalties Details'!$F:$F),"")</f>
      </c>
      <c r="K69" s="86">
        <f aca="true" t="shared" si="1" ref="K69:K122">IF(SUM(F69:J69)=0,"",INT(SUM(F69:J69)/60)&amp;":"&amp;IF(SUM(F69:J69)=INT(SUM(F69:J69)/60)*60,"0","")&amp;SUM(F69:J69)-INT(SUM(F69:J69)/60)*60)</f>
      </c>
    </row>
    <row r="70" spans="1:11" s="88" customFormat="1" ht="14.25" customHeight="1">
      <c r="A70" s="86">
        <v>67</v>
      </c>
      <c r="B70" s="173" t="str">
        <f>VLOOKUP($A70,Startlist!$B:$H,2,FALSE)</f>
        <v>2SE</v>
      </c>
      <c r="C70" s="174" t="str">
        <f>VLOOKUP($A70,Startlist!$B:$H,3,FALSE)</f>
        <v>Karla Kirsch</v>
      </c>
      <c r="D70" s="174" t="str">
        <f>VLOOKUP($A70,Startlist!$B:$H,4,FALSE)</f>
        <v>Teet Varik</v>
      </c>
      <c r="E70" s="174" t="str">
        <f>VLOOKUP($A70,Startlist!$B:$H,7,FALSE)</f>
        <v>Audi A3</v>
      </c>
      <c r="F70" s="87">
        <f>IF(SUMIF('Other Penalties Details'!$A:$A,$A70,'Other Penalties Details'!$B:$B)&gt;0,SUMIF('Other Penalties Details'!$A:$A,$A70,'Other Penalties Details'!$B:$B),"")</f>
      </c>
      <c r="G70" s="87">
        <f>IF(SUMIF('Other Penalties Details'!$A:$A,$A70,'Other Penalties Details'!$C:$C)&gt;0,SUMIF('Other Penalties Details'!$A:$A,$A70,'Other Penalties Details'!$C:$C),"")</f>
      </c>
      <c r="H70" s="87">
        <f>IF(SUMIF('Other Penalties Details'!$A:$A,$A70,'Other Penalties Details'!$D:$D)&gt;0,SUMIF('Other Penalties Details'!$A:$A,$A70,'Other Penalties Details'!$D:$D),"")</f>
      </c>
      <c r="I70" s="87">
        <f>IF(SUMIF('Other Penalties Details'!$A:$A,$A70,'Other Penalties Details'!$E:$E)&gt;0,SUMIF('Other Penalties Details'!$A:$A,$A70,'Other Penalties Details'!$E:$E),"")</f>
      </c>
      <c r="J70" s="87">
        <f>IF(SUMIF('Other Penalties Details'!$A:$A,$A70,'Other Penalties Details'!$F:$F)&gt;0,SUMIF('Other Penalties Details'!$A:$A,$A70,'Other Penalties Details'!$F:$F),"")</f>
      </c>
      <c r="K70" s="86">
        <f t="shared" si="1"/>
      </c>
    </row>
    <row r="71" spans="1:13" s="88" customFormat="1" ht="14.25" customHeight="1">
      <c r="A71" s="86">
        <v>68</v>
      </c>
      <c r="B71" s="173" t="str">
        <f>VLOOKUP($A71,Startlist!$B:$H,2,FALSE)</f>
        <v>2ST</v>
      </c>
      <c r="C71" s="174" t="str">
        <f>VLOOKUP($A71,Startlist!$B:$H,3,FALSE)</f>
        <v>Hendrik Väli</v>
      </c>
      <c r="D71" s="174" t="str">
        <f>VLOOKUP($A71,Startlist!$B:$H,4,FALSE)</f>
        <v>Reti Ojasalu</v>
      </c>
      <c r="E71" s="174" t="str">
        <f>VLOOKUP($A71,Startlist!$B:$H,7,FALSE)</f>
        <v>BMW 316</v>
      </c>
      <c r="F71" s="87">
        <f>IF(SUMIF('Other Penalties Details'!$A:$A,$A71,'Other Penalties Details'!$B:$B)&gt;0,SUMIF('Other Penalties Details'!$A:$A,$A71,'Other Penalties Details'!$B:$B),"")</f>
      </c>
      <c r="G71" s="87">
        <f>IF(SUMIF('Other Penalties Details'!$A:$A,$A71,'Other Penalties Details'!$C:$C)&gt;0,SUMIF('Other Penalties Details'!$A:$A,$A71,'Other Penalties Details'!$C:$C),"")</f>
      </c>
      <c r="H71" s="87">
        <f>IF(SUMIF('Other Penalties Details'!$A:$A,$A71,'Other Penalties Details'!$D:$D)&gt;0,SUMIF('Other Penalties Details'!$A:$A,$A71,'Other Penalties Details'!$D:$D),"")</f>
      </c>
      <c r="I71" s="87">
        <f>IF(SUMIF('Other Penalties Details'!$A:$A,$A71,'Other Penalties Details'!$E:$E)&gt;0,SUMIF('Other Penalties Details'!$A:$A,$A71,'Other Penalties Details'!$E:$E),"")</f>
      </c>
      <c r="J71" s="87">
        <f>IF(SUMIF('Other Penalties Details'!$A:$A,$A71,'Other Penalties Details'!$F:$F)&gt;0,SUMIF('Other Penalties Details'!$A:$A,$A71,'Other Penalties Details'!$F:$F),"")</f>
      </c>
      <c r="K71" s="86">
        <f t="shared" si="1"/>
      </c>
      <c r="L71" s="242"/>
      <c r="M71" s="242"/>
    </row>
    <row r="72" spans="1:11" s="88" customFormat="1" ht="14.25" customHeight="1">
      <c r="A72" s="86">
        <v>69</v>
      </c>
      <c r="B72" s="173" t="str">
        <f>VLOOKUP($A72,Startlist!$B:$H,2,FALSE)</f>
        <v>2ST</v>
      </c>
      <c r="C72" s="174" t="str">
        <f>VLOOKUP($A72,Startlist!$B:$H,3,FALSE)</f>
        <v>Aleksander Strelkov</v>
      </c>
      <c r="D72" s="174" t="str">
        <f>VLOOKUP($A72,Startlist!$B:$H,4,FALSE)</f>
        <v>Meigo Vene</v>
      </c>
      <c r="E72" s="174" t="str">
        <f>VLOOKUP($A72,Startlist!$B:$H,7,FALSE)</f>
        <v>BMW 320I</v>
      </c>
      <c r="F72" s="87">
        <f>IF(SUMIF('Other Penalties Details'!$A:$A,$A72,'Other Penalties Details'!$B:$B)&gt;0,SUMIF('Other Penalties Details'!$A:$A,$A72,'Other Penalties Details'!$B:$B),"")</f>
      </c>
      <c r="G72" s="87">
        <f>IF(SUMIF('Other Penalties Details'!$A:$A,$A72,'Other Penalties Details'!$C:$C)&gt;0,SUMIF('Other Penalties Details'!$A:$A,$A72,'Other Penalties Details'!$C:$C),"")</f>
      </c>
      <c r="H72" s="87">
        <f>IF(SUMIF('Other Penalties Details'!$A:$A,$A72,'Other Penalties Details'!$D:$D)&gt;0,SUMIF('Other Penalties Details'!$A:$A,$A72,'Other Penalties Details'!$D:$D),"")</f>
      </c>
      <c r="I72" s="87">
        <f>IF(SUMIF('Other Penalties Details'!$A:$A,$A72,'Other Penalties Details'!$E:$E)&gt;0,SUMIF('Other Penalties Details'!$A:$A,$A72,'Other Penalties Details'!$E:$E),"")</f>
      </c>
      <c r="J72" s="87">
        <f>IF(SUMIF('Other Penalties Details'!$A:$A,$A72,'Other Penalties Details'!$F:$F)&gt;0,SUMIF('Other Penalties Details'!$A:$A,$A72,'Other Penalties Details'!$F:$F),"")</f>
      </c>
      <c r="K72" s="86">
        <f t="shared" si="1"/>
      </c>
    </row>
    <row r="73" spans="1:11" s="88" customFormat="1" ht="14.25" customHeight="1">
      <c r="A73" s="86">
        <v>70</v>
      </c>
      <c r="B73" s="173" t="str">
        <f>VLOOKUP($A73,Startlist!$B:$H,2,FALSE)</f>
        <v>2ST</v>
      </c>
      <c r="C73" s="174" t="str">
        <f>VLOOKUP($A73,Startlist!$B:$H,3,FALSE)</f>
        <v>Margo Lipp</v>
      </c>
      <c r="D73" s="174" t="str">
        <f>VLOOKUP($A73,Startlist!$B:$H,4,FALSE)</f>
        <v>Karl-Martin Pika</v>
      </c>
      <c r="E73" s="174" t="str">
        <f>VLOOKUP($A73,Startlist!$B:$H,7,FALSE)</f>
        <v>BMW 320</v>
      </c>
      <c r="F73" s="87">
        <f>IF(SUMIF('Other Penalties Details'!$A:$A,$A73,'Other Penalties Details'!$B:$B)&gt;0,SUMIF('Other Penalties Details'!$A:$A,$A73,'Other Penalties Details'!$B:$B),"")</f>
      </c>
      <c r="G73" s="87">
        <f>IF(SUMIF('Other Penalties Details'!$A:$A,$A73,'Other Penalties Details'!$C:$C)&gt;0,SUMIF('Other Penalties Details'!$A:$A,$A73,'Other Penalties Details'!$C:$C),"")</f>
      </c>
      <c r="H73" s="87">
        <f>IF(SUMIF('Other Penalties Details'!$A:$A,$A73,'Other Penalties Details'!$D:$D)&gt;0,SUMIF('Other Penalties Details'!$A:$A,$A73,'Other Penalties Details'!$D:$D),"")</f>
      </c>
      <c r="I73" s="87">
        <f>IF(SUMIF('Other Penalties Details'!$A:$A,$A73,'Other Penalties Details'!$E:$E)&gt;0,SUMIF('Other Penalties Details'!$A:$A,$A73,'Other Penalties Details'!$E:$E),"")</f>
      </c>
      <c r="J73" s="87">
        <f>IF(SUMIF('Other Penalties Details'!$A:$A,$A73,'Other Penalties Details'!$F:$F)&gt;0,SUMIF('Other Penalties Details'!$A:$A,$A73,'Other Penalties Details'!$F:$F),"")</f>
      </c>
      <c r="K73" s="86">
        <f t="shared" si="1"/>
      </c>
    </row>
    <row r="74" spans="1:13" s="88" customFormat="1" ht="14.25" customHeight="1">
      <c r="A74" s="86">
        <v>71</v>
      </c>
      <c r="B74" s="173" t="str">
        <f>VLOOKUP($A74,Startlist!$B:$H,2,FALSE)</f>
        <v>2VT</v>
      </c>
      <c r="C74" s="174" t="str">
        <f>VLOOKUP($A74,Startlist!$B:$H,3,FALSE)</f>
        <v>Reimo Meitsar</v>
      </c>
      <c r="D74" s="174" t="str">
        <f>VLOOKUP($A74,Startlist!$B:$H,4,FALSE)</f>
        <v>Sander Rohelpuu</v>
      </c>
      <c r="E74" s="174" t="str">
        <f>VLOOKUP($A74,Startlist!$B:$H,7,FALSE)</f>
        <v>BMW 318IS</v>
      </c>
      <c r="F74" s="87">
        <f>IF(SUMIF('Other Penalties Details'!$A:$A,$A74,'Other Penalties Details'!$B:$B)&gt;0,SUMIF('Other Penalties Details'!$A:$A,$A74,'Other Penalties Details'!$B:$B),"")</f>
      </c>
      <c r="G74" s="87">
        <f>IF(SUMIF('Other Penalties Details'!$A:$A,$A74,'Other Penalties Details'!$C:$C)&gt;0,SUMIF('Other Penalties Details'!$A:$A,$A74,'Other Penalties Details'!$C:$C),"")</f>
      </c>
      <c r="H74" s="87">
        <f>IF(SUMIF('Other Penalties Details'!$A:$A,$A74,'Other Penalties Details'!$D:$D)&gt;0,SUMIF('Other Penalties Details'!$A:$A,$A74,'Other Penalties Details'!$D:$D),"")</f>
      </c>
      <c r="I74" s="87">
        <f>IF(SUMIF('Other Penalties Details'!$A:$A,$A74,'Other Penalties Details'!$E:$E)&gt;0,SUMIF('Other Penalties Details'!$A:$A,$A74,'Other Penalties Details'!$E:$E),"")</f>
      </c>
      <c r="J74" s="87">
        <f>IF(SUMIF('Other Penalties Details'!$A:$A,$A74,'Other Penalties Details'!$F:$F)&gt;0,SUMIF('Other Penalties Details'!$A:$A,$A74,'Other Penalties Details'!$F:$F),"")</f>
      </c>
      <c r="K74" s="86">
        <f t="shared" si="1"/>
      </c>
      <c r="L74" s="242"/>
      <c r="M74" s="242"/>
    </row>
    <row r="75" spans="1:13" s="88" customFormat="1" ht="14.25" customHeight="1">
      <c r="A75" s="86">
        <v>72</v>
      </c>
      <c r="B75" s="173" t="str">
        <f>VLOOKUP($A75,Startlist!$B:$H,2,FALSE)</f>
        <v>2ST</v>
      </c>
      <c r="C75" s="174" t="str">
        <f>VLOOKUP($A75,Startlist!$B:$H,3,FALSE)</f>
        <v>Jarmo Lige</v>
      </c>
      <c r="D75" s="174" t="str">
        <f>VLOOKUP($A75,Startlist!$B:$H,4,FALSE)</f>
        <v>Sten Kuusik</v>
      </c>
      <c r="E75" s="174" t="str">
        <f>VLOOKUP($A75,Startlist!$B:$H,7,FALSE)</f>
        <v>BMW Compact</v>
      </c>
      <c r="F75" s="87">
        <f>IF(SUMIF('Other Penalties Details'!$A:$A,$A75,'Other Penalties Details'!$B:$B)&gt;0,SUMIF('Other Penalties Details'!$A:$A,$A75,'Other Penalties Details'!$B:$B),"")</f>
      </c>
      <c r="G75" s="87">
        <f>IF(SUMIF('Other Penalties Details'!$A:$A,$A75,'Other Penalties Details'!$C:$C)&gt;0,SUMIF('Other Penalties Details'!$A:$A,$A75,'Other Penalties Details'!$C:$C),"")</f>
      </c>
      <c r="H75" s="87">
        <f>IF(SUMIF('Other Penalties Details'!$A:$A,$A75,'Other Penalties Details'!$D:$D)&gt;0,SUMIF('Other Penalties Details'!$A:$A,$A75,'Other Penalties Details'!$D:$D),"")</f>
      </c>
      <c r="I75" s="87">
        <f>IF(SUMIF('Other Penalties Details'!$A:$A,$A75,'Other Penalties Details'!$E:$E)&gt;0,SUMIF('Other Penalties Details'!$A:$A,$A75,'Other Penalties Details'!$E:$E),"")</f>
      </c>
      <c r="J75" s="87">
        <f>IF(SUMIF('Other Penalties Details'!$A:$A,$A75,'Other Penalties Details'!$F:$F)&gt;0,SUMIF('Other Penalties Details'!$A:$A,$A75,'Other Penalties Details'!$F:$F),"")</f>
      </c>
      <c r="K75" s="86">
        <f t="shared" si="1"/>
      </c>
      <c r="L75" s="242"/>
      <c r="M75" s="242"/>
    </row>
    <row r="76" spans="1:11" s="88" customFormat="1" ht="14.25" customHeight="1">
      <c r="A76" s="86">
        <v>73</v>
      </c>
      <c r="B76" s="173" t="str">
        <f>VLOOKUP($A76,Startlist!$B:$H,2,FALSE)</f>
        <v>2VT</v>
      </c>
      <c r="C76" s="174" t="str">
        <f>VLOOKUP($A76,Startlist!$B:$H,3,FALSE)</f>
        <v>Tanel Madiste</v>
      </c>
      <c r="D76" s="174" t="str">
        <f>VLOOKUP($A76,Startlist!$B:$H,4,FALSE)</f>
        <v>Joonas Kaup</v>
      </c>
      <c r="E76" s="174" t="str">
        <f>VLOOKUP($A76,Startlist!$B:$H,7,FALSE)</f>
        <v>BMW 318TI</v>
      </c>
      <c r="F76" s="87">
        <f>IF(SUMIF('Other Penalties Details'!$A:$A,$A76,'Other Penalties Details'!$B:$B)&gt;0,SUMIF('Other Penalties Details'!$A:$A,$A76,'Other Penalties Details'!$B:$B),"")</f>
      </c>
      <c r="G76" s="87">
        <f>IF(SUMIF('Other Penalties Details'!$A:$A,$A76,'Other Penalties Details'!$C:$C)&gt;0,SUMIF('Other Penalties Details'!$A:$A,$A76,'Other Penalties Details'!$C:$C),"")</f>
      </c>
      <c r="H76" s="87">
        <f>IF(SUMIF('Other Penalties Details'!$A:$A,$A76,'Other Penalties Details'!$D:$D)&gt;0,SUMIF('Other Penalties Details'!$A:$A,$A76,'Other Penalties Details'!$D:$D),"")</f>
      </c>
      <c r="I76" s="87">
        <f>IF(SUMIF('Other Penalties Details'!$A:$A,$A76,'Other Penalties Details'!$E:$E)&gt;0,SUMIF('Other Penalties Details'!$A:$A,$A76,'Other Penalties Details'!$E:$E),"")</f>
      </c>
      <c r="J76" s="87">
        <f>IF(SUMIF('Other Penalties Details'!$A:$A,$A76,'Other Penalties Details'!$F:$F)&gt;0,SUMIF('Other Penalties Details'!$A:$A,$A76,'Other Penalties Details'!$F:$F),"")</f>
      </c>
      <c r="K76" s="86">
        <f t="shared" si="1"/>
      </c>
    </row>
    <row r="77" spans="1:13" s="88" customFormat="1" ht="14.25" customHeight="1">
      <c r="A77" s="86">
        <v>74</v>
      </c>
      <c r="B77" s="173" t="str">
        <f>VLOOKUP($A77,Startlist!$B:$H,2,FALSE)</f>
        <v>2ST</v>
      </c>
      <c r="C77" s="174" t="str">
        <f>VLOOKUP($A77,Startlist!$B:$H,3,FALSE)</f>
        <v>Kristen Volkov</v>
      </c>
      <c r="D77" s="174" t="str">
        <f>VLOOKUP($A77,Startlist!$B:$H,4,FALSE)</f>
        <v>Erki Eksin</v>
      </c>
      <c r="E77" s="174" t="str">
        <f>VLOOKUP($A77,Startlist!$B:$H,7,FALSE)</f>
        <v>BMW 323</v>
      </c>
      <c r="F77" s="87">
        <f>IF(SUMIF('Other Penalties Details'!$A:$A,$A77,'Other Penalties Details'!$B:$B)&gt;0,SUMIF('Other Penalties Details'!$A:$A,$A77,'Other Penalties Details'!$B:$B),"")</f>
      </c>
      <c r="G77" s="87">
        <f>IF(SUMIF('Other Penalties Details'!$A:$A,$A77,'Other Penalties Details'!$C:$C)&gt;0,SUMIF('Other Penalties Details'!$A:$A,$A77,'Other Penalties Details'!$C:$C),"")</f>
      </c>
      <c r="H77" s="87">
        <f>IF(SUMIF('Other Penalties Details'!$A:$A,$A77,'Other Penalties Details'!$D:$D)&gt;0,SUMIF('Other Penalties Details'!$A:$A,$A77,'Other Penalties Details'!$D:$D),"")</f>
      </c>
      <c r="I77" s="87">
        <f>IF(SUMIF('Other Penalties Details'!$A:$A,$A77,'Other Penalties Details'!$E:$E)&gt;0,SUMIF('Other Penalties Details'!$A:$A,$A77,'Other Penalties Details'!$E:$E),"")</f>
      </c>
      <c r="J77" s="87">
        <f>IF(SUMIF('Other Penalties Details'!$A:$A,$A77,'Other Penalties Details'!$F:$F)&gt;0,SUMIF('Other Penalties Details'!$A:$A,$A77,'Other Penalties Details'!$F:$F),"")</f>
      </c>
      <c r="K77" s="86">
        <f t="shared" si="1"/>
      </c>
      <c r="L77" s="242"/>
      <c r="M77" s="242"/>
    </row>
    <row r="78" spans="1:11" s="88" customFormat="1" ht="14.25" customHeight="1">
      <c r="A78" s="86">
        <v>75</v>
      </c>
      <c r="B78" s="173" t="str">
        <f>VLOOKUP($A78,Startlist!$B:$H,2,FALSE)</f>
        <v>2VT</v>
      </c>
      <c r="C78" s="174" t="str">
        <f>VLOOKUP($A78,Startlist!$B:$H,3,FALSE)</f>
        <v>Jaak Riisberg</v>
      </c>
      <c r="D78" s="174" t="str">
        <f>VLOOKUP($A78,Startlist!$B:$H,4,FALSE)</f>
        <v>Taavi Kivi</v>
      </c>
      <c r="E78" s="174" t="str">
        <f>VLOOKUP($A78,Startlist!$B:$H,7,FALSE)</f>
        <v>BMW 318IS</v>
      </c>
      <c r="F78" s="87">
        <f>IF(SUMIF('Other Penalties Details'!$A:$A,$A78,'Other Penalties Details'!$B:$B)&gt;0,SUMIF('Other Penalties Details'!$A:$A,$A78,'Other Penalties Details'!$B:$B),"")</f>
      </c>
      <c r="G78" s="87">
        <f>IF(SUMIF('Other Penalties Details'!$A:$A,$A78,'Other Penalties Details'!$C:$C)&gt;0,SUMIF('Other Penalties Details'!$A:$A,$A78,'Other Penalties Details'!$C:$C),"")</f>
      </c>
      <c r="H78" s="87">
        <f>IF(SUMIF('Other Penalties Details'!$A:$A,$A78,'Other Penalties Details'!$D:$D)&gt;0,SUMIF('Other Penalties Details'!$A:$A,$A78,'Other Penalties Details'!$D:$D),"")</f>
      </c>
      <c r="I78" s="87">
        <f>IF(SUMIF('Other Penalties Details'!$A:$A,$A78,'Other Penalties Details'!$E:$E)&gt;0,SUMIF('Other Penalties Details'!$A:$A,$A78,'Other Penalties Details'!$E:$E),"")</f>
      </c>
      <c r="J78" s="87">
        <f>IF(SUMIF('Other Penalties Details'!$A:$A,$A78,'Other Penalties Details'!$F:$F)&gt;0,SUMIF('Other Penalties Details'!$A:$A,$A78,'Other Penalties Details'!$F:$F),"")</f>
      </c>
      <c r="K78" s="86">
        <f t="shared" si="1"/>
      </c>
    </row>
    <row r="79" spans="1:11" s="88" customFormat="1" ht="14.25" customHeight="1">
      <c r="A79" s="86">
        <v>76</v>
      </c>
      <c r="B79" s="173" t="str">
        <f>VLOOKUP($A79,Startlist!$B:$H,2,FALSE)</f>
        <v>2VT</v>
      </c>
      <c r="C79" s="174" t="str">
        <f>VLOOKUP($A79,Startlist!$B:$H,3,FALSE)</f>
        <v>Margus Raudsepp</v>
      </c>
      <c r="D79" s="174" t="str">
        <f>VLOOKUP($A79,Startlist!$B:$H,4,FALSE)</f>
        <v>Indrek Raudsepp</v>
      </c>
      <c r="E79" s="174" t="str">
        <f>VLOOKUP($A79,Startlist!$B:$H,7,FALSE)</f>
        <v>BMW Compact E36</v>
      </c>
      <c r="F79" s="87">
        <f>IF(SUMIF('Other Penalties Details'!$A:$A,$A79,'Other Penalties Details'!$B:$B)&gt;0,SUMIF('Other Penalties Details'!$A:$A,$A79,'Other Penalties Details'!$B:$B),"")</f>
      </c>
      <c r="G79" s="87">
        <f>IF(SUMIF('Other Penalties Details'!$A:$A,$A79,'Other Penalties Details'!$C:$C)&gt;0,SUMIF('Other Penalties Details'!$A:$A,$A79,'Other Penalties Details'!$C:$C),"")</f>
      </c>
      <c r="H79" s="87">
        <f>IF(SUMIF('Other Penalties Details'!$A:$A,$A79,'Other Penalties Details'!$D:$D)&gt;0,SUMIF('Other Penalties Details'!$A:$A,$A79,'Other Penalties Details'!$D:$D),"")</f>
      </c>
      <c r="I79" s="87">
        <f>IF(SUMIF('Other Penalties Details'!$A:$A,$A79,'Other Penalties Details'!$E:$E)&gt;0,SUMIF('Other Penalties Details'!$A:$A,$A79,'Other Penalties Details'!$E:$E),"")</f>
      </c>
      <c r="J79" s="87">
        <f>IF(SUMIF('Other Penalties Details'!$A:$A,$A79,'Other Penalties Details'!$F:$F)&gt;0,SUMIF('Other Penalties Details'!$A:$A,$A79,'Other Penalties Details'!$F:$F),"")</f>
      </c>
      <c r="K79" s="86">
        <f t="shared" si="1"/>
      </c>
    </row>
    <row r="80" spans="1:11" s="88" customFormat="1" ht="14.25" customHeight="1">
      <c r="A80" s="86">
        <v>77</v>
      </c>
      <c r="B80" s="173" t="str">
        <f>VLOOKUP($A80,Startlist!$B:$H,2,FALSE)</f>
        <v>2ST</v>
      </c>
      <c r="C80" s="174" t="str">
        <f>VLOOKUP($A80,Startlist!$B:$H,3,FALSE)</f>
        <v>Sulev Pärn</v>
      </c>
      <c r="D80" s="174" t="str">
        <f>VLOOKUP($A80,Startlist!$B:$H,4,FALSE)</f>
        <v>Karl Pärn</v>
      </c>
      <c r="E80" s="174" t="str">
        <f>VLOOKUP($A80,Startlist!$B:$H,7,FALSE)</f>
        <v>BMW 318I</v>
      </c>
      <c r="F80" s="87">
        <f>IF(SUMIF('Other Penalties Details'!$A:$A,$A80,'Other Penalties Details'!$B:$B)&gt;0,SUMIF('Other Penalties Details'!$A:$A,$A80,'Other Penalties Details'!$B:$B),"")</f>
      </c>
      <c r="G80" s="87">
        <f>IF(SUMIF('Other Penalties Details'!$A:$A,$A80,'Other Penalties Details'!$C:$C)&gt;0,SUMIF('Other Penalties Details'!$A:$A,$A80,'Other Penalties Details'!$C:$C),"")</f>
      </c>
      <c r="H80" s="87">
        <f>IF(SUMIF('Other Penalties Details'!$A:$A,$A80,'Other Penalties Details'!$D:$D)&gt;0,SUMIF('Other Penalties Details'!$A:$A,$A80,'Other Penalties Details'!$D:$D),"")</f>
      </c>
      <c r="I80" s="87">
        <f>IF(SUMIF('Other Penalties Details'!$A:$A,$A80,'Other Penalties Details'!$E:$E)&gt;0,SUMIF('Other Penalties Details'!$A:$A,$A80,'Other Penalties Details'!$E:$E),"")</f>
      </c>
      <c r="J80" s="87">
        <f>IF(SUMIF('Other Penalties Details'!$A:$A,$A80,'Other Penalties Details'!$F:$F)&gt;0,SUMIF('Other Penalties Details'!$A:$A,$A80,'Other Penalties Details'!$F:$F),"")</f>
      </c>
      <c r="K80" s="86">
        <f t="shared" si="1"/>
      </c>
    </row>
    <row r="81" spans="1:11" s="88" customFormat="1" ht="14.25" customHeight="1">
      <c r="A81" s="86">
        <v>78</v>
      </c>
      <c r="B81" s="173" t="str">
        <f>VLOOKUP($A81,Startlist!$B:$H,2,FALSE)</f>
        <v>2SE</v>
      </c>
      <c r="C81" s="174" t="str">
        <f>VLOOKUP($A81,Startlist!$B:$H,3,FALSE)</f>
        <v>Romet Liiv</v>
      </c>
      <c r="D81" s="174" t="str">
        <f>VLOOKUP($A81,Startlist!$B:$H,4,FALSE)</f>
        <v>Sander Liiv</v>
      </c>
      <c r="E81" s="174" t="str">
        <f>VLOOKUP($A81,Startlist!$B:$H,7,FALSE)</f>
        <v>Honda Civic Type-R</v>
      </c>
      <c r="F81" s="87">
        <f>IF(SUMIF('Other Penalties Details'!$A:$A,$A81,'Other Penalties Details'!$B:$B)&gt;0,SUMIF('Other Penalties Details'!$A:$A,$A81,'Other Penalties Details'!$B:$B),"")</f>
      </c>
      <c r="G81" s="87">
        <f>IF(SUMIF('Other Penalties Details'!$A:$A,$A81,'Other Penalties Details'!$C:$C)&gt;0,SUMIF('Other Penalties Details'!$A:$A,$A81,'Other Penalties Details'!$C:$C),"")</f>
      </c>
      <c r="H81" s="87">
        <f>IF(SUMIF('Other Penalties Details'!$A:$A,$A81,'Other Penalties Details'!$D:$D)&gt;0,SUMIF('Other Penalties Details'!$A:$A,$A81,'Other Penalties Details'!$D:$D),"")</f>
      </c>
      <c r="I81" s="87">
        <f>IF(SUMIF('Other Penalties Details'!$A:$A,$A81,'Other Penalties Details'!$E:$E)&gt;0,SUMIF('Other Penalties Details'!$A:$A,$A81,'Other Penalties Details'!$E:$E),"")</f>
      </c>
      <c r="J81" s="87">
        <f>IF(SUMIF('Other Penalties Details'!$A:$A,$A81,'Other Penalties Details'!$F:$F)&gt;0,SUMIF('Other Penalties Details'!$A:$A,$A81,'Other Penalties Details'!$F:$F),"")</f>
      </c>
      <c r="K81" s="86">
        <f t="shared" si="1"/>
      </c>
    </row>
    <row r="82" spans="1:11" s="88" customFormat="1" ht="14.25" customHeight="1">
      <c r="A82" s="86">
        <v>79</v>
      </c>
      <c r="B82" s="173" t="str">
        <f>VLOOKUP($A82,Startlist!$B:$H,2,FALSE)</f>
        <v>SU</v>
      </c>
      <c r="C82" s="174" t="str">
        <f>VLOOKUP($A82,Startlist!$B:$H,3,FALSE)</f>
        <v>Rauno Rappu</v>
      </c>
      <c r="D82" s="174" t="str">
        <f>VLOOKUP($A82,Startlist!$B:$H,4,FALSE)</f>
        <v>Ago Eller</v>
      </c>
      <c r="E82" s="174" t="str">
        <f>VLOOKUP($A82,Startlist!$B:$H,7,FALSE)</f>
        <v>Vaz 2106</v>
      </c>
      <c r="F82" s="87">
        <f>IF(SUMIF('Other Penalties Details'!$A:$A,$A82,'Other Penalties Details'!$B:$B)&gt;0,SUMIF('Other Penalties Details'!$A:$A,$A82,'Other Penalties Details'!$B:$B),"")</f>
      </c>
      <c r="G82" s="87">
        <f>IF(SUMIF('Other Penalties Details'!$A:$A,$A82,'Other Penalties Details'!$C:$C)&gt;0,SUMIF('Other Penalties Details'!$A:$A,$A82,'Other Penalties Details'!$C:$C),"")</f>
      </c>
      <c r="H82" s="87">
        <f>IF(SUMIF('Other Penalties Details'!$A:$A,$A82,'Other Penalties Details'!$D:$D)&gt;0,SUMIF('Other Penalties Details'!$A:$A,$A82,'Other Penalties Details'!$D:$D),"")</f>
      </c>
      <c r="I82" s="87">
        <f>IF(SUMIF('Other Penalties Details'!$A:$A,$A82,'Other Penalties Details'!$E:$E)&gt;0,SUMIF('Other Penalties Details'!$A:$A,$A82,'Other Penalties Details'!$E:$E),"")</f>
      </c>
      <c r="J82" s="87">
        <f>IF(SUMIF('Other Penalties Details'!$A:$A,$A82,'Other Penalties Details'!$F:$F)&gt;0,SUMIF('Other Penalties Details'!$A:$A,$A82,'Other Penalties Details'!$F:$F),"")</f>
      </c>
      <c r="K82" s="86">
        <f t="shared" si="1"/>
      </c>
    </row>
    <row r="83" spans="1:13" s="88" customFormat="1" ht="14.25" customHeight="1">
      <c r="A83" s="86">
        <v>80</v>
      </c>
      <c r="B83" s="173" t="str">
        <f>VLOOKUP($A83,Startlist!$B:$H,2,FALSE)</f>
        <v>SU</v>
      </c>
      <c r="C83" s="174" t="str">
        <f>VLOOKUP($A83,Startlist!$B:$H,3,FALSE)</f>
        <v>Reigo Raadik</v>
      </c>
      <c r="D83" s="174" t="str">
        <f>VLOOKUP($A83,Startlist!$B:$H,4,FALSE)</f>
        <v>Reigo Rannak</v>
      </c>
      <c r="E83" s="174" t="str">
        <f>VLOOKUP($A83,Startlist!$B:$H,7,FALSE)</f>
        <v>Lada 2107</v>
      </c>
      <c r="F83" s="87">
        <f>IF(SUMIF('Other Penalties Details'!$A:$A,$A83,'Other Penalties Details'!$B:$B)&gt;0,SUMIF('Other Penalties Details'!$A:$A,$A83,'Other Penalties Details'!$B:$B),"")</f>
      </c>
      <c r="G83" s="87">
        <f>IF(SUMIF('Other Penalties Details'!$A:$A,$A83,'Other Penalties Details'!$C:$C)&gt;0,SUMIF('Other Penalties Details'!$A:$A,$A83,'Other Penalties Details'!$C:$C),"")</f>
      </c>
      <c r="H83" s="87">
        <f>IF(SUMIF('Other Penalties Details'!$A:$A,$A83,'Other Penalties Details'!$D:$D)&gt;0,SUMIF('Other Penalties Details'!$A:$A,$A83,'Other Penalties Details'!$D:$D),"")</f>
      </c>
      <c r="I83" s="87">
        <f>IF(SUMIF('Other Penalties Details'!$A:$A,$A83,'Other Penalties Details'!$E:$E)&gt;0,SUMIF('Other Penalties Details'!$A:$A,$A83,'Other Penalties Details'!$E:$E),"")</f>
      </c>
      <c r="J83" s="87">
        <f>IF(SUMIF('Other Penalties Details'!$A:$A,$A83,'Other Penalties Details'!$F:$F)&gt;0,SUMIF('Other Penalties Details'!$A:$A,$A83,'Other Penalties Details'!$F:$F),"")</f>
      </c>
      <c r="K83" s="86">
        <f t="shared" si="1"/>
      </c>
      <c r="L83" s="242"/>
      <c r="M83" s="242"/>
    </row>
    <row r="84" spans="1:11" s="88" customFormat="1" ht="14.25" customHeight="1">
      <c r="A84" s="86">
        <v>81</v>
      </c>
      <c r="B84" s="173" t="str">
        <f>VLOOKUP($A84,Startlist!$B:$H,2,FALSE)</f>
        <v>SU</v>
      </c>
      <c r="C84" s="174" t="str">
        <f>VLOOKUP($A84,Startlist!$B:$H,3,FALSE)</f>
        <v>Mikk Saaron</v>
      </c>
      <c r="D84" s="174" t="str">
        <f>VLOOKUP($A84,Startlist!$B:$H,4,FALSE)</f>
        <v>Mait Saaron</v>
      </c>
      <c r="E84" s="174" t="str">
        <f>VLOOKUP($A84,Startlist!$B:$H,7,FALSE)</f>
        <v>Vaz 2107</v>
      </c>
      <c r="F84" s="87">
        <f>IF(SUMIF('Other Penalties Details'!$A:$A,$A84,'Other Penalties Details'!$B:$B)&gt;0,SUMIF('Other Penalties Details'!$A:$A,$A84,'Other Penalties Details'!$B:$B),"")</f>
      </c>
      <c r="G84" s="87">
        <f>IF(SUMIF('Other Penalties Details'!$A:$A,$A84,'Other Penalties Details'!$C:$C)&gt;0,SUMIF('Other Penalties Details'!$A:$A,$A84,'Other Penalties Details'!$C:$C),"")</f>
      </c>
      <c r="H84" s="87">
        <f>IF(SUMIF('Other Penalties Details'!$A:$A,$A84,'Other Penalties Details'!$D:$D)&gt;0,SUMIF('Other Penalties Details'!$A:$A,$A84,'Other Penalties Details'!$D:$D),"")</f>
      </c>
      <c r="I84" s="87">
        <f>IF(SUMIF('Other Penalties Details'!$A:$A,$A84,'Other Penalties Details'!$E:$E)&gt;0,SUMIF('Other Penalties Details'!$A:$A,$A84,'Other Penalties Details'!$E:$E),"")</f>
      </c>
      <c r="J84" s="87">
        <f>IF(SUMIF('Other Penalties Details'!$A:$A,$A84,'Other Penalties Details'!$F:$F)&gt;0,SUMIF('Other Penalties Details'!$A:$A,$A84,'Other Penalties Details'!$F:$F),"")</f>
      </c>
      <c r="K84" s="86">
        <f t="shared" si="1"/>
      </c>
    </row>
    <row r="85" spans="1:11" s="88" customFormat="1" ht="14.25" customHeight="1">
      <c r="A85" s="86">
        <v>83</v>
      </c>
      <c r="B85" s="173" t="str">
        <f>VLOOKUP($A85,Startlist!$B:$H,2,FALSE)</f>
        <v>2SE</v>
      </c>
      <c r="C85" s="174" t="str">
        <f>VLOOKUP($A85,Startlist!$B:$H,3,FALSE)</f>
        <v>Ranet Rees</v>
      </c>
      <c r="D85" s="174" t="str">
        <f>VLOOKUP($A85,Startlist!$B:$H,4,FALSE)</f>
        <v>Janis Kajo</v>
      </c>
      <c r="E85" s="174" t="str">
        <f>VLOOKUP($A85,Startlist!$B:$H,7,FALSE)</f>
        <v>Seat Ibiza</v>
      </c>
      <c r="F85" s="87">
        <f>IF(SUMIF('Other Penalties Details'!$A:$A,$A85,'Other Penalties Details'!$B:$B)&gt;0,SUMIF('Other Penalties Details'!$A:$A,$A85,'Other Penalties Details'!$B:$B),"")</f>
      </c>
      <c r="G85" s="87">
        <f>IF(SUMIF('Other Penalties Details'!$A:$A,$A85,'Other Penalties Details'!$C:$C)&gt;0,SUMIF('Other Penalties Details'!$A:$A,$A85,'Other Penalties Details'!$C:$C),"")</f>
      </c>
      <c r="H85" s="87">
        <f>IF(SUMIF('Other Penalties Details'!$A:$A,$A85,'Other Penalties Details'!$D:$D)&gt;0,SUMIF('Other Penalties Details'!$A:$A,$A85,'Other Penalties Details'!$D:$D),"")</f>
      </c>
      <c r="I85" s="87">
        <f>IF(SUMIF('Other Penalties Details'!$A:$A,$A85,'Other Penalties Details'!$E:$E)&gt;0,SUMIF('Other Penalties Details'!$A:$A,$A85,'Other Penalties Details'!$E:$E),"")</f>
      </c>
      <c r="J85" s="87">
        <f>IF(SUMIF('Other Penalties Details'!$A:$A,$A85,'Other Penalties Details'!$F:$F)&gt;0,SUMIF('Other Penalties Details'!$A:$A,$A85,'Other Penalties Details'!$F:$F),"")</f>
      </c>
      <c r="K85" s="86">
        <f t="shared" si="1"/>
      </c>
    </row>
    <row r="86" spans="1:11" s="88" customFormat="1" ht="14.25" customHeight="1">
      <c r="A86" s="86">
        <v>85</v>
      </c>
      <c r="B86" s="173" t="str">
        <f>VLOOKUP($A86,Startlist!$B:$H,2,FALSE)</f>
        <v>2ST</v>
      </c>
      <c r="C86" s="174" t="str">
        <f>VLOOKUP($A86,Startlist!$B:$H,3,FALSE)</f>
        <v>Helar Arge</v>
      </c>
      <c r="D86" s="174" t="str">
        <f>VLOOKUP($A86,Startlist!$B:$H,4,FALSE)</f>
        <v>Rainer Vassiljev</v>
      </c>
      <c r="E86" s="174" t="str">
        <f>VLOOKUP($A86,Startlist!$B:$H,7,FALSE)</f>
        <v>BMW 318IS</v>
      </c>
      <c r="F86" s="87">
        <f>IF(SUMIF('Other Penalties Details'!$A:$A,$A86,'Other Penalties Details'!$B:$B)&gt;0,SUMIF('Other Penalties Details'!$A:$A,$A86,'Other Penalties Details'!$B:$B),"")</f>
      </c>
      <c r="G86" s="87">
        <f>IF(SUMIF('Other Penalties Details'!$A:$A,$A86,'Other Penalties Details'!$C:$C)&gt;0,SUMIF('Other Penalties Details'!$A:$A,$A86,'Other Penalties Details'!$C:$C),"")</f>
      </c>
      <c r="H86" s="87">
        <f>IF(SUMIF('Other Penalties Details'!$A:$A,$A86,'Other Penalties Details'!$D:$D)&gt;0,SUMIF('Other Penalties Details'!$A:$A,$A86,'Other Penalties Details'!$D:$D),"")</f>
      </c>
      <c r="I86" s="87">
        <f>IF(SUMIF('Other Penalties Details'!$A:$A,$A86,'Other Penalties Details'!$E:$E)&gt;0,SUMIF('Other Penalties Details'!$A:$A,$A86,'Other Penalties Details'!$E:$E),"")</f>
      </c>
      <c r="J86" s="87">
        <f>IF(SUMIF('Other Penalties Details'!$A:$A,$A86,'Other Penalties Details'!$F:$F)&gt;0,SUMIF('Other Penalties Details'!$A:$A,$A86,'Other Penalties Details'!$F:$F),"")</f>
      </c>
      <c r="K86" s="86">
        <f t="shared" si="1"/>
      </c>
    </row>
    <row r="87" spans="1:11" s="88" customFormat="1" ht="14.25" customHeight="1">
      <c r="A87" s="86">
        <v>86</v>
      </c>
      <c r="B87" s="173" t="str">
        <f>VLOOKUP($A87,Startlist!$B:$H,2,FALSE)</f>
        <v>2VT</v>
      </c>
      <c r="C87" s="174" t="str">
        <f>VLOOKUP($A87,Startlist!$B:$H,3,FALSE)</f>
        <v>Lauri Hõbelaid</v>
      </c>
      <c r="D87" s="174" t="str">
        <f>VLOOKUP($A87,Startlist!$B:$H,4,FALSE)</f>
        <v>Andres Lulla</v>
      </c>
      <c r="E87" s="174" t="str">
        <f>VLOOKUP($A87,Startlist!$B:$H,7,FALSE)</f>
        <v>BMW 318IS</v>
      </c>
      <c r="F87" s="87">
        <f>IF(SUMIF('Other Penalties Details'!$A:$A,$A87,'Other Penalties Details'!$B:$B)&gt;0,SUMIF('Other Penalties Details'!$A:$A,$A87,'Other Penalties Details'!$B:$B),"")</f>
      </c>
      <c r="G87" s="87">
        <f>IF(SUMIF('Other Penalties Details'!$A:$A,$A87,'Other Penalties Details'!$C:$C)&gt;0,SUMIF('Other Penalties Details'!$A:$A,$A87,'Other Penalties Details'!$C:$C),"")</f>
      </c>
      <c r="H87" s="87">
        <f>IF(SUMIF('Other Penalties Details'!$A:$A,$A87,'Other Penalties Details'!$D:$D)&gt;0,SUMIF('Other Penalties Details'!$A:$A,$A87,'Other Penalties Details'!$D:$D),"")</f>
      </c>
      <c r="I87" s="87">
        <f>IF(SUMIF('Other Penalties Details'!$A:$A,$A87,'Other Penalties Details'!$E:$E)&gt;0,SUMIF('Other Penalties Details'!$A:$A,$A87,'Other Penalties Details'!$E:$E),"")</f>
      </c>
      <c r="J87" s="87">
        <f>IF(SUMIF('Other Penalties Details'!$A:$A,$A87,'Other Penalties Details'!$F:$F)&gt;0,SUMIF('Other Penalties Details'!$A:$A,$A87,'Other Penalties Details'!$F:$F),"")</f>
      </c>
      <c r="K87" s="86">
        <f t="shared" si="1"/>
      </c>
    </row>
    <row r="88" spans="1:11" s="88" customFormat="1" ht="14.25" customHeight="1">
      <c r="A88" s="86">
        <v>87</v>
      </c>
      <c r="B88" s="173" t="str">
        <f>VLOOKUP($A88,Startlist!$B:$H,2,FALSE)</f>
        <v>2VE</v>
      </c>
      <c r="C88" s="174" t="str">
        <f>VLOOKUP($A88,Startlist!$B:$H,3,FALSE)</f>
        <v>Sander Mihkels</v>
      </c>
      <c r="D88" s="174" t="str">
        <f>VLOOKUP($A88,Startlist!$B:$H,4,FALSE)</f>
        <v>Ivo Aal</v>
      </c>
      <c r="E88" s="174" t="str">
        <f>VLOOKUP($A88,Startlist!$B:$H,7,FALSE)</f>
        <v>Honda Civic</v>
      </c>
      <c r="F88" s="87">
        <f>IF(SUMIF('Other Penalties Details'!$A:$A,$A88,'Other Penalties Details'!$B:$B)&gt;0,SUMIF('Other Penalties Details'!$A:$A,$A88,'Other Penalties Details'!$B:$B),"")</f>
      </c>
      <c r="G88" s="87">
        <f>IF(SUMIF('Other Penalties Details'!$A:$A,$A88,'Other Penalties Details'!$C:$C)&gt;0,SUMIF('Other Penalties Details'!$A:$A,$A88,'Other Penalties Details'!$C:$C),"")</f>
      </c>
      <c r="H88" s="87">
        <f>IF(SUMIF('Other Penalties Details'!$A:$A,$A88,'Other Penalties Details'!$D:$D)&gt;0,SUMIF('Other Penalties Details'!$A:$A,$A88,'Other Penalties Details'!$D:$D),"")</f>
      </c>
      <c r="I88" s="87">
        <f>IF(SUMIF('Other Penalties Details'!$A:$A,$A88,'Other Penalties Details'!$E:$E)&gt;0,SUMIF('Other Penalties Details'!$A:$A,$A88,'Other Penalties Details'!$E:$E),"")</f>
      </c>
      <c r="J88" s="87">
        <f>IF(SUMIF('Other Penalties Details'!$A:$A,$A88,'Other Penalties Details'!$F:$F)&gt;0,SUMIF('Other Penalties Details'!$A:$A,$A88,'Other Penalties Details'!$F:$F),"")</f>
      </c>
      <c r="K88" s="86">
        <f t="shared" si="1"/>
      </c>
    </row>
    <row r="89" spans="1:11" ht="14.25" customHeight="1">
      <c r="A89" s="86">
        <v>88</v>
      </c>
      <c r="B89" s="173" t="str">
        <f>VLOOKUP($A89,Startlist!$B:$H,2,FALSE)</f>
        <v>2ST</v>
      </c>
      <c r="C89" s="174" t="str">
        <f>VLOOKUP($A89,Startlist!$B:$H,3,FALSE)</f>
        <v>Kert Sang</v>
      </c>
      <c r="D89" s="174" t="str">
        <f>VLOOKUP($A89,Startlist!$B:$H,4,FALSE)</f>
        <v>Toomas Rosar</v>
      </c>
      <c r="E89" s="174" t="str">
        <f>VLOOKUP($A89,Startlist!$B:$H,7,FALSE)</f>
        <v>BMW 318</v>
      </c>
      <c r="F89" s="87">
        <f>IF(SUMIF('Other Penalties Details'!$A:$A,$A89,'Other Penalties Details'!$B:$B)&gt;0,SUMIF('Other Penalties Details'!$A:$A,$A89,'Other Penalties Details'!$B:$B),"")</f>
      </c>
      <c r="G89" s="87">
        <f>IF(SUMIF('Other Penalties Details'!$A:$A,$A89,'Other Penalties Details'!$C:$C)&gt;0,SUMIF('Other Penalties Details'!$A:$A,$A89,'Other Penalties Details'!$C:$C),"")</f>
      </c>
      <c r="H89" s="87">
        <f>IF(SUMIF('Other Penalties Details'!$A:$A,$A89,'Other Penalties Details'!$D:$D)&gt;0,SUMIF('Other Penalties Details'!$A:$A,$A89,'Other Penalties Details'!$D:$D),"")</f>
      </c>
      <c r="I89" s="87">
        <f>IF(SUMIF('Other Penalties Details'!$A:$A,$A89,'Other Penalties Details'!$E:$E)&gt;0,SUMIF('Other Penalties Details'!$A:$A,$A89,'Other Penalties Details'!$E:$E),"")</f>
      </c>
      <c r="J89" s="87">
        <f>IF(SUMIF('Other Penalties Details'!$A:$A,$A89,'Other Penalties Details'!$F:$F)&gt;0,SUMIF('Other Penalties Details'!$A:$A,$A89,'Other Penalties Details'!$F:$F),"")</f>
      </c>
      <c r="K89" s="86">
        <f t="shared" si="1"/>
      </c>
    </row>
    <row r="90" spans="1:11" ht="14.25" customHeight="1">
      <c r="A90" s="86">
        <v>89</v>
      </c>
      <c r="B90" s="173" t="str">
        <f>VLOOKUP($A90,Startlist!$B:$H,2,FALSE)</f>
        <v>2ST</v>
      </c>
      <c r="C90" s="174" t="str">
        <f>VLOOKUP($A90,Startlist!$B:$H,3,FALSE)</f>
        <v>Aivo Lillepuu</v>
      </c>
      <c r="D90" s="174" t="str">
        <f>VLOOKUP($A90,Startlist!$B:$H,4,FALSE)</f>
        <v>Taavi Udevald</v>
      </c>
      <c r="E90" s="174" t="str">
        <f>VLOOKUP($A90,Startlist!$B:$H,7,FALSE)</f>
        <v>BMW Compact</v>
      </c>
      <c r="F90" s="87">
        <f>IF(SUMIF('Other Penalties Details'!$A:$A,$A90,'Other Penalties Details'!$B:$B)&gt;0,SUMIF('Other Penalties Details'!$A:$A,$A90,'Other Penalties Details'!$B:$B),"")</f>
      </c>
      <c r="G90" s="87">
        <f>IF(SUMIF('Other Penalties Details'!$A:$A,$A90,'Other Penalties Details'!$C:$C)&gt;0,SUMIF('Other Penalties Details'!$A:$A,$A90,'Other Penalties Details'!$C:$C),"")</f>
      </c>
      <c r="H90" s="87">
        <f>IF(SUMIF('Other Penalties Details'!$A:$A,$A90,'Other Penalties Details'!$D:$D)&gt;0,SUMIF('Other Penalties Details'!$A:$A,$A90,'Other Penalties Details'!$D:$D),"")</f>
      </c>
      <c r="I90" s="87">
        <f>IF(SUMIF('Other Penalties Details'!$A:$A,$A90,'Other Penalties Details'!$E:$E)&gt;0,SUMIF('Other Penalties Details'!$A:$A,$A90,'Other Penalties Details'!$E:$E),"")</f>
      </c>
      <c r="J90" s="87">
        <f>IF(SUMIF('Other Penalties Details'!$A:$A,$A90,'Other Penalties Details'!$F:$F)&gt;0,SUMIF('Other Penalties Details'!$A:$A,$A90,'Other Penalties Details'!$F:$F),"")</f>
      </c>
      <c r="K90" s="86">
        <f t="shared" si="1"/>
      </c>
    </row>
    <row r="91" spans="1:11" ht="14.25" customHeight="1">
      <c r="A91" s="86">
        <v>90</v>
      </c>
      <c r="B91" s="173" t="str">
        <f>VLOOKUP($A91,Startlist!$B:$H,2,FALSE)</f>
        <v>2ST</v>
      </c>
      <c r="C91" s="174" t="str">
        <f>VLOOKUP($A91,Startlist!$B:$H,3,FALSE)</f>
        <v>Henri Ääremaa</v>
      </c>
      <c r="D91" s="174" t="str">
        <f>VLOOKUP($A91,Startlist!$B:$H,4,FALSE)</f>
        <v>Erkki Ääremaa</v>
      </c>
      <c r="E91" s="174" t="str">
        <f>VLOOKUP($A91,Startlist!$B:$H,7,FALSE)</f>
        <v>BMW 328</v>
      </c>
      <c r="F91" s="87">
        <f>IF(SUMIF('Other Penalties Details'!$A:$A,$A91,'Other Penalties Details'!$B:$B)&gt;0,SUMIF('Other Penalties Details'!$A:$A,$A91,'Other Penalties Details'!$B:$B),"")</f>
      </c>
      <c r="G91" s="87">
        <f>IF(SUMIF('Other Penalties Details'!$A:$A,$A91,'Other Penalties Details'!$C:$C)&gt;0,SUMIF('Other Penalties Details'!$A:$A,$A91,'Other Penalties Details'!$C:$C),"")</f>
      </c>
      <c r="H91" s="87">
        <f>IF(SUMIF('Other Penalties Details'!$A:$A,$A91,'Other Penalties Details'!$D:$D)&gt;0,SUMIF('Other Penalties Details'!$A:$A,$A91,'Other Penalties Details'!$D:$D),"")</f>
      </c>
      <c r="I91" s="87">
        <f>IF(SUMIF('Other Penalties Details'!$A:$A,$A91,'Other Penalties Details'!$E:$E)&gt;0,SUMIF('Other Penalties Details'!$A:$A,$A91,'Other Penalties Details'!$E:$E),"")</f>
      </c>
      <c r="J91" s="87">
        <f>IF(SUMIF('Other Penalties Details'!$A:$A,$A91,'Other Penalties Details'!$F:$F)&gt;0,SUMIF('Other Penalties Details'!$A:$A,$A91,'Other Penalties Details'!$F:$F),"")</f>
      </c>
      <c r="K91" s="86">
        <f t="shared" si="1"/>
      </c>
    </row>
    <row r="92" spans="1:11" ht="14.25" customHeight="1">
      <c r="A92" s="86">
        <v>91</v>
      </c>
      <c r="B92" s="173" t="str">
        <f>VLOOKUP($A92,Startlist!$B:$H,2,FALSE)</f>
        <v>2WN</v>
      </c>
      <c r="C92" s="174" t="str">
        <f>VLOOKUP($A92,Startlist!$B:$H,3,FALSE)</f>
        <v>Aira Lepp</v>
      </c>
      <c r="D92" s="174" t="str">
        <f>VLOOKUP($A92,Startlist!$B:$H,4,FALSE)</f>
        <v>Aneta Liik</v>
      </c>
      <c r="E92" s="174" t="str">
        <f>VLOOKUP($A92,Startlist!$B:$H,7,FALSE)</f>
        <v>Nissan Sunny</v>
      </c>
      <c r="F92" s="87">
        <f>IF(SUMIF('Other Penalties Details'!$A:$A,$A92,'Other Penalties Details'!$B:$B)&gt;0,SUMIF('Other Penalties Details'!$A:$A,$A92,'Other Penalties Details'!$B:$B),"")</f>
      </c>
      <c r="G92" s="87">
        <f>IF(SUMIF('Other Penalties Details'!$A:$A,$A92,'Other Penalties Details'!$C:$C)&gt;0,SUMIF('Other Penalties Details'!$A:$A,$A92,'Other Penalties Details'!$C:$C),"")</f>
      </c>
      <c r="H92" s="87">
        <f>IF(SUMIF('Other Penalties Details'!$A:$A,$A92,'Other Penalties Details'!$D:$D)&gt;0,SUMIF('Other Penalties Details'!$A:$A,$A92,'Other Penalties Details'!$D:$D),"")</f>
      </c>
      <c r="I92" s="87">
        <f>IF(SUMIF('Other Penalties Details'!$A:$A,$A92,'Other Penalties Details'!$E:$E)&gt;0,SUMIF('Other Penalties Details'!$A:$A,$A92,'Other Penalties Details'!$E:$E),"")</f>
      </c>
      <c r="J92" s="87">
        <f>IF(SUMIF('Other Penalties Details'!$A:$A,$A92,'Other Penalties Details'!$F:$F)&gt;0,SUMIF('Other Penalties Details'!$A:$A,$A92,'Other Penalties Details'!$F:$F),"")</f>
      </c>
      <c r="K92" s="86">
        <f t="shared" si="1"/>
      </c>
    </row>
    <row r="93" spans="1:11" ht="14.25" customHeight="1">
      <c r="A93" s="86">
        <v>92</v>
      </c>
      <c r="B93" s="173" t="str">
        <f>VLOOKUP($A93,Startlist!$B:$H,2,FALSE)</f>
        <v>2VE</v>
      </c>
      <c r="C93" s="174" t="str">
        <f>VLOOKUP($A93,Startlist!$B:$H,3,FALSE)</f>
        <v>Heikko Tiits</v>
      </c>
      <c r="D93" s="174" t="str">
        <f>VLOOKUP($A93,Startlist!$B:$H,4,FALSE)</f>
        <v>Karl-Erik Rajasalu</v>
      </c>
      <c r="E93" s="174" t="str">
        <f>VLOOKUP($A93,Startlist!$B:$H,7,FALSE)</f>
        <v>Mitsubishi Colt</v>
      </c>
      <c r="F93" s="87">
        <f>IF(SUMIF('Other Penalties Details'!$A:$A,$A93,'Other Penalties Details'!$B:$B)&gt;0,SUMIF('Other Penalties Details'!$A:$A,$A93,'Other Penalties Details'!$B:$B),"")</f>
      </c>
      <c r="G93" s="87">
        <f>IF(SUMIF('Other Penalties Details'!$A:$A,$A93,'Other Penalties Details'!$C:$C)&gt;0,SUMIF('Other Penalties Details'!$A:$A,$A93,'Other Penalties Details'!$C:$C),"")</f>
      </c>
      <c r="H93" s="87">
        <f>IF(SUMIF('Other Penalties Details'!$A:$A,$A93,'Other Penalties Details'!$D:$D)&gt;0,SUMIF('Other Penalties Details'!$A:$A,$A93,'Other Penalties Details'!$D:$D),"")</f>
      </c>
      <c r="I93" s="87">
        <f>IF(SUMIF('Other Penalties Details'!$A:$A,$A93,'Other Penalties Details'!$E:$E)&gt;0,SUMIF('Other Penalties Details'!$A:$A,$A93,'Other Penalties Details'!$E:$E),"")</f>
      </c>
      <c r="J93" s="87">
        <f>IF(SUMIF('Other Penalties Details'!$A:$A,$A93,'Other Penalties Details'!$F:$F)&gt;0,SUMIF('Other Penalties Details'!$A:$A,$A93,'Other Penalties Details'!$F:$F),"")</f>
      </c>
      <c r="K93" s="86">
        <f t="shared" si="1"/>
      </c>
    </row>
    <row r="94" spans="1:13" ht="14.25" customHeight="1">
      <c r="A94" s="86">
        <v>93</v>
      </c>
      <c r="B94" s="173" t="str">
        <f>VLOOKUP($A94,Startlist!$B:$H,2,FALSE)</f>
        <v>2ST</v>
      </c>
      <c r="C94" s="174" t="str">
        <f>VLOOKUP($A94,Startlist!$B:$H,3,FALSE)</f>
        <v>Kristo Vahter</v>
      </c>
      <c r="D94" s="174" t="str">
        <f>VLOOKUP($A94,Startlist!$B:$H,4,FALSE)</f>
        <v>Kaido Rao</v>
      </c>
      <c r="E94" s="174" t="str">
        <f>VLOOKUP($A94,Startlist!$B:$H,7,FALSE)</f>
        <v>BMW 328</v>
      </c>
      <c r="F94" s="87">
        <f>IF(SUMIF('Other Penalties Details'!$A:$A,$A94,'Other Penalties Details'!$B:$B)&gt;0,SUMIF('Other Penalties Details'!$A:$A,$A94,'Other Penalties Details'!$B:$B),"")</f>
      </c>
      <c r="G94" s="87">
        <f>IF(SUMIF('Other Penalties Details'!$A:$A,$A94,'Other Penalties Details'!$C:$C)&gt;0,SUMIF('Other Penalties Details'!$A:$A,$A94,'Other Penalties Details'!$C:$C),"")</f>
      </c>
      <c r="H94" s="87">
        <f>IF(SUMIF('Other Penalties Details'!$A:$A,$A94,'Other Penalties Details'!$D:$D)&gt;0,SUMIF('Other Penalties Details'!$A:$A,$A94,'Other Penalties Details'!$D:$D),"")</f>
      </c>
      <c r="I94" s="87">
        <f>IF(SUMIF('Other Penalties Details'!$A:$A,$A94,'Other Penalties Details'!$E:$E)&gt;0,SUMIF('Other Penalties Details'!$A:$A,$A94,'Other Penalties Details'!$E:$E),"")</f>
      </c>
      <c r="J94" s="87">
        <f>IF(SUMIF('Other Penalties Details'!$A:$A,$A94,'Other Penalties Details'!$F:$F)&gt;0,SUMIF('Other Penalties Details'!$A:$A,$A94,'Other Penalties Details'!$F:$F),"")</f>
      </c>
      <c r="K94" s="86">
        <f t="shared" si="1"/>
      </c>
      <c r="L94" s="242"/>
      <c r="M94" s="242"/>
    </row>
    <row r="95" spans="1:13" ht="14.25" customHeight="1">
      <c r="A95" s="86">
        <v>94</v>
      </c>
      <c r="B95" s="173" t="str">
        <f>VLOOKUP($A95,Startlist!$B:$H,2,FALSE)</f>
        <v>2VT</v>
      </c>
      <c r="C95" s="174" t="str">
        <f>VLOOKUP($A95,Startlist!$B:$H,3,FALSE)</f>
        <v>Hardi Link</v>
      </c>
      <c r="D95" s="174" t="str">
        <f>VLOOKUP($A95,Startlist!$B:$H,4,FALSE)</f>
        <v>Raino Friedemann</v>
      </c>
      <c r="E95" s="174" t="str">
        <f>VLOOKUP($A95,Startlist!$B:$H,7,FALSE)</f>
        <v>BMW 318</v>
      </c>
      <c r="F95" s="87">
        <f>IF(SUMIF('Other Penalties Details'!$A:$A,$A95,'Other Penalties Details'!$B:$B)&gt;0,SUMIF('Other Penalties Details'!$A:$A,$A95,'Other Penalties Details'!$B:$B),"")</f>
      </c>
      <c r="G95" s="87">
        <f>IF(SUMIF('Other Penalties Details'!$A:$A,$A95,'Other Penalties Details'!$C:$C)&gt;0,SUMIF('Other Penalties Details'!$A:$A,$A95,'Other Penalties Details'!$C:$C),"")</f>
      </c>
      <c r="H95" s="87">
        <f>IF(SUMIF('Other Penalties Details'!$A:$A,$A95,'Other Penalties Details'!$D:$D)&gt;0,SUMIF('Other Penalties Details'!$A:$A,$A95,'Other Penalties Details'!$D:$D),"")</f>
      </c>
      <c r="I95" s="87">
        <f>IF(SUMIF('Other Penalties Details'!$A:$A,$A95,'Other Penalties Details'!$E:$E)&gt;0,SUMIF('Other Penalties Details'!$A:$A,$A95,'Other Penalties Details'!$E:$E),"")</f>
      </c>
      <c r="J95" s="87">
        <f>IF(SUMIF('Other Penalties Details'!$A:$A,$A95,'Other Penalties Details'!$F:$F)&gt;0,SUMIF('Other Penalties Details'!$A:$A,$A95,'Other Penalties Details'!$F:$F),"")</f>
      </c>
      <c r="K95" s="86">
        <f t="shared" si="1"/>
      </c>
      <c r="L95" s="242"/>
      <c r="M95" s="242"/>
    </row>
    <row r="96" spans="1:13" ht="14.25" customHeight="1">
      <c r="A96" s="86">
        <v>95</v>
      </c>
      <c r="B96" s="173" t="str">
        <f>VLOOKUP($A96,Startlist!$B:$H,2,FALSE)</f>
        <v>2ST</v>
      </c>
      <c r="C96" s="174" t="str">
        <f>VLOOKUP($A96,Startlist!$B:$H,3,FALSE)</f>
        <v>Silver Suviste</v>
      </c>
      <c r="D96" s="174" t="str">
        <f>VLOOKUP($A96,Startlist!$B:$H,4,FALSE)</f>
        <v>Priit Piir</v>
      </c>
      <c r="E96" s="174" t="str">
        <f>VLOOKUP($A96,Startlist!$B:$H,7,FALSE)</f>
        <v>BMW 320I</v>
      </c>
      <c r="F96" s="87">
        <f>IF(SUMIF('Other Penalties Details'!$A:$A,$A96,'Other Penalties Details'!$B:$B)&gt;0,SUMIF('Other Penalties Details'!$A:$A,$A96,'Other Penalties Details'!$B:$B),"")</f>
      </c>
      <c r="G96" s="87">
        <f>IF(SUMIF('Other Penalties Details'!$A:$A,$A96,'Other Penalties Details'!$C:$C)&gt;0,SUMIF('Other Penalties Details'!$A:$A,$A96,'Other Penalties Details'!$C:$C),"")</f>
      </c>
      <c r="H96" s="87">
        <f>IF(SUMIF('Other Penalties Details'!$A:$A,$A96,'Other Penalties Details'!$D:$D)&gt;0,SUMIF('Other Penalties Details'!$A:$A,$A96,'Other Penalties Details'!$D:$D),"")</f>
      </c>
      <c r="I96" s="87">
        <f>IF(SUMIF('Other Penalties Details'!$A:$A,$A96,'Other Penalties Details'!$E:$E)&gt;0,SUMIF('Other Penalties Details'!$A:$A,$A96,'Other Penalties Details'!$E:$E),"")</f>
      </c>
      <c r="J96" s="87">
        <f>IF(SUMIF('Other Penalties Details'!$A:$A,$A96,'Other Penalties Details'!$F:$F)&gt;0,SUMIF('Other Penalties Details'!$A:$A,$A96,'Other Penalties Details'!$F:$F),"")</f>
      </c>
      <c r="K96" s="86">
        <f t="shared" si="1"/>
      </c>
      <c r="L96" s="242"/>
      <c r="M96" s="242"/>
    </row>
    <row r="97" spans="1:11" ht="14.25" customHeight="1">
      <c r="A97" s="86">
        <v>96</v>
      </c>
      <c r="B97" s="173" t="str">
        <f>VLOOKUP($A97,Startlist!$B:$H,2,FALSE)</f>
        <v>2VT</v>
      </c>
      <c r="C97" s="174" t="str">
        <f>VLOOKUP($A97,Startlist!$B:$H,3,FALSE)</f>
        <v>Silver Vahstein</v>
      </c>
      <c r="D97" s="174" t="str">
        <f>VLOOKUP($A97,Startlist!$B:$H,4,FALSE)</f>
        <v>Hannes Iir</v>
      </c>
      <c r="E97" s="174" t="str">
        <f>VLOOKUP($A97,Startlist!$B:$H,7,FALSE)</f>
        <v>BMW 318I</v>
      </c>
      <c r="F97" s="87">
        <f>IF(SUMIF('Other Penalties Details'!$A:$A,$A97,'Other Penalties Details'!$B:$B)&gt;0,SUMIF('Other Penalties Details'!$A:$A,$A97,'Other Penalties Details'!$B:$B),"")</f>
      </c>
      <c r="G97" s="87">
        <f>IF(SUMIF('Other Penalties Details'!$A:$A,$A97,'Other Penalties Details'!$C:$C)&gt;0,SUMIF('Other Penalties Details'!$A:$A,$A97,'Other Penalties Details'!$C:$C),"")</f>
      </c>
      <c r="H97" s="87">
        <f>IF(SUMIF('Other Penalties Details'!$A:$A,$A97,'Other Penalties Details'!$D:$D)&gt;0,SUMIF('Other Penalties Details'!$A:$A,$A97,'Other Penalties Details'!$D:$D),"")</f>
      </c>
      <c r="I97" s="87">
        <f>IF(SUMIF('Other Penalties Details'!$A:$A,$A97,'Other Penalties Details'!$E:$E)&gt;0,SUMIF('Other Penalties Details'!$A:$A,$A97,'Other Penalties Details'!$E:$E),"")</f>
      </c>
      <c r="J97" s="87">
        <f>IF(SUMIF('Other Penalties Details'!$A:$A,$A97,'Other Penalties Details'!$F:$F)&gt;0,SUMIF('Other Penalties Details'!$A:$A,$A97,'Other Penalties Details'!$F:$F),"")</f>
      </c>
      <c r="K97" s="86">
        <f t="shared" si="1"/>
      </c>
    </row>
    <row r="98" spans="1:11" ht="14.25" customHeight="1">
      <c r="A98" s="86">
        <v>97</v>
      </c>
      <c r="B98" s="173" t="str">
        <f>VLOOKUP($A98,Startlist!$B:$H,2,FALSE)</f>
        <v>2VE</v>
      </c>
      <c r="C98" s="174" t="str">
        <f>VLOOKUP($A98,Startlist!$B:$H,3,FALSE)</f>
        <v>Raido Värik</v>
      </c>
      <c r="D98" s="174" t="str">
        <f>VLOOKUP($A98,Startlist!$B:$H,4,FALSE)</f>
        <v>Margus Havik</v>
      </c>
      <c r="E98" s="174" t="str">
        <f>VLOOKUP($A98,Startlist!$B:$H,7,FALSE)</f>
        <v>Toyota Yaris</v>
      </c>
      <c r="F98" s="87">
        <f>IF(SUMIF('Other Penalties Details'!$A:$A,$A98,'Other Penalties Details'!$B:$B)&gt;0,SUMIF('Other Penalties Details'!$A:$A,$A98,'Other Penalties Details'!$B:$B),"")</f>
      </c>
      <c r="G98" s="87">
        <f>IF(SUMIF('Other Penalties Details'!$A:$A,$A98,'Other Penalties Details'!$C:$C)&gt;0,SUMIF('Other Penalties Details'!$A:$A,$A98,'Other Penalties Details'!$C:$C),"")</f>
      </c>
      <c r="H98" s="87">
        <f>IF(SUMIF('Other Penalties Details'!$A:$A,$A98,'Other Penalties Details'!$D:$D)&gt;0,SUMIF('Other Penalties Details'!$A:$A,$A98,'Other Penalties Details'!$D:$D),"")</f>
      </c>
      <c r="I98" s="87">
        <f>IF(SUMIF('Other Penalties Details'!$A:$A,$A98,'Other Penalties Details'!$E:$E)&gt;0,SUMIF('Other Penalties Details'!$A:$A,$A98,'Other Penalties Details'!$E:$E),"")</f>
      </c>
      <c r="J98" s="87">
        <f>IF(SUMIF('Other Penalties Details'!$A:$A,$A98,'Other Penalties Details'!$F:$F)&gt;0,SUMIF('Other Penalties Details'!$A:$A,$A98,'Other Penalties Details'!$F:$F),"")</f>
      </c>
      <c r="K98" s="86">
        <f t="shared" si="1"/>
      </c>
    </row>
    <row r="99" spans="1:11" ht="14.25" customHeight="1">
      <c r="A99" s="86">
        <v>98</v>
      </c>
      <c r="B99" s="173" t="str">
        <f>VLOOKUP($A99,Startlist!$B:$H,2,FALSE)</f>
        <v>2VT</v>
      </c>
      <c r="C99" s="174" t="str">
        <f>VLOOKUP($A99,Startlist!$B:$H,3,FALSE)</f>
        <v>Toomas Tõnsau</v>
      </c>
      <c r="D99" s="174" t="str">
        <f>VLOOKUP($A99,Startlist!$B:$H,4,FALSE)</f>
        <v>Raido Uesson</v>
      </c>
      <c r="E99" s="174" t="str">
        <f>VLOOKUP($A99,Startlist!$B:$H,7,FALSE)</f>
        <v>BMW 318TI</v>
      </c>
      <c r="F99" s="87">
        <f>IF(SUMIF('Other Penalties Details'!$A:$A,$A99,'Other Penalties Details'!$B:$B)&gt;0,SUMIF('Other Penalties Details'!$A:$A,$A99,'Other Penalties Details'!$B:$B),"")</f>
      </c>
      <c r="G99" s="87">
        <f>IF(SUMIF('Other Penalties Details'!$A:$A,$A99,'Other Penalties Details'!$C:$C)&gt;0,SUMIF('Other Penalties Details'!$A:$A,$A99,'Other Penalties Details'!$C:$C),"")</f>
      </c>
      <c r="H99" s="87">
        <f>IF(SUMIF('Other Penalties Details'!$A:$A,$A99,'Other Penalties Details'!$D:$D)&gt;0,SUMIF('Other Penalties Details'!$A:$A,$A99,'Other Penalties Details'!$D:$D),"")</f>
      </c>
      <c r="I99" s="87">
        <f>IF(SUMIF('Other Penalties Details'!$A:$A,$A99,'Other Penalties Details'!$E:$E)&gt;0,SUMIF('Other Penalties Details'!$A:$A,$A99,'Other Penalties Details'!$E:$E),"")</f>
      </c>
      <c r="J99" s="87">
        <f>IF(SUMIF('Other Penalties Details'!$A:$A,$A99,'Other Penalties Details'!$F:$F)&gt;0,SUMIF('Other Penalties Details'!$A:$A,$A99,'Other Penalties Details'!$F:$F),"")</f>
      </c>
      <c r="K99" s="86">
        <f t="shared" si="1"/>
      </c>
    </row>
    <row r="100" spans="1:13" ht="14.25" customHeight="1">
      <c r="A100" s="86">
        <v>99</v>
      </c>
      <c r="B100" s="173" t="str">
        <f>VLOOKUP($A100,Startlist!$B:$H,2,FALSE)</f>
        <v>SU</v>
      </c>
      <c r="C100" s="174" t="str">
        <f>VLOOKUP($A100,Startlist!$B:$H,3,FALSE)</f>
        <v>Ruslan Pleshanov</v>
      </c>
      <c r="D100" s="174" t="str">
        <f>VLOOKUP($A100,Startlist!$B:$H,4,FALSE)</f>
        <v>Kristina Mitassova</v>
      </c>
      <c r="E100" s="174" t="str">
        <f>VLOOKUP($A100,Startlist!$B:$H,7,FALSE)</f>
        <v>AZLK 2140</v>
      </c>
      <c r="F100" s="87">
        <f>IF(SUMIF('Other Penalties Details'!$A:$A,$A100,'Other Penalties Details'!$B:$B)&gt;0,SUMIF('Other Penalties Details'!$A:$A,$A100,'Other Penalties Details'!$B:$B),"")</f>
      </c>
      <c r="G100" s="87">
        <f>IF(SUMIF('Other Penalties Details'!$A:$A,$A100,'Other Penalties Details'!$C:$C)&gt;0,SUMIF('Other Penalties Details'!$A:$A,$A100,'Other Penalties Details'!$C:$C),"")</f>
      </c>
      <c r="H100" s="87">
        <f>IF(SUMIF('Other Penalties Details'!$A:$A,$A100,'Other Penalties Details'!$D:$D)&gt;0,SUMIF('Other Penalties Details'!$A:$A,$A100,'Other Penalties Details'!$D:$D),"")</f>
      </c>
      <c r="I100" s="87">
        <f>IF(SUMIF('Other Penalties Details'!$A:$A,$A100,'Other Penalties Details'!$E:$E)&gt;0,SUMIF('Other Penalties Details'!$A:$A,$A100,'Other Penalties Details'!$E:$E),"")</f>
      </c>
      <c r="J100" s="87">
        <f>IF(SUMIF('Other Penalties Details'!$A:$A,$A100,'Other Penalties Details'!$F:$F)&gt;0,SUMIF('Other Penalties Details'!$A:$A,$A100,'Other Penalties Details'!$F:$F),"")</f>
      </c>
      <c r="K100" s="86">
        <f t="shared" si="1"/>
      </c>
      <c r="L100" s="242"/>
      <c r="M100" s="242"/>
    </row>
    <row r="101" spans="1:11" ht="14.25" customHeight="1">
      <c r="A101" s="86">
        <v>100</v>
      </c>
      <c r="B101" s="173" t="str">
        <f>VLOOKUP($A101,Startlist!$B:$H,2,FALSE)</f>
        <v>2WN</v>
      </c>
      <c r="C101" s="174" t="str">
        <f>VLOOKUP($A101,Startlist!$B:$H,3,FALSE)</f>
        <v>Kärolis Kungla</v>
      </c>
      <c r="D101" s="174" t="str">
        <f>VLOOKUP($A101,Startlist!$B:$H,4,FALSE)</f>
        <v>Kristjan Tahvinov</v>
      </c>
      <c r="E101" s="174" t="str">
        <f>VLOOKUP($A101,Startlist!$B:$H,7,FALSE)</f>
        <v>Honda Civic Type-R</v>
      </c>
      <c r="F101" s="87">
        <f>IF(SUMIF('Other Penalties Details'!$A:$A,$A101,'Other Penalties Details'!$B:$B)&gt;0,SUMIF('Other Penalties Details'!$A:$A,$A101,'Other Penalties Details'!$B:$B),"")</f>
      </c>
      <c r="G101" s="87">
        <f>IF(SUMIF('Other Penalties Details'!$A:$A,$A101,'Other Penalties Details'!$C:$C)&gt;0,SUMIF('Other Penalties Details'!$A:$A,$A101,'Other Penalties Details'!$C:$C),"")</f>
      </c>
      <c r="H101" s="87">
        <f>IF(SUMIF('Other Penalties Details'!$A:$A,$A101,'Other Penalties Details'!$D:$D)&gt;0,SUMIF('Other Penalties Details'!$A:$A,$A101,'Other Penalties Details'!$D:$D),"")</f>
      </c>
      <c r="I101" s="87">
        <f>IF(SUMIF('Other Penalties Details'!$A:$A,$A101,'Other Penalties Details'!$E:$E)&gt;0,SUMIF('Other Penalties Details'!$A:$A,$A101,'Other Penalties Details'!$E:$E),"")</f>
      </c>
      <c r="J101" s="87">
        <f>IF(SUMIF('Other Penalties Details'!$A:$A,$A101,'Other Penalties Details'!$F:$F)&gt;0,SUMIF('Other Penalties Details'!$A:$A,$A101,'Other Penalties Details'!$F:$F),"")</f>
      </c>
      <c r="K101" s="86">
        <f t="shared" si="1"/>
      </c>
    </row>
    <row r="102" spans="1:11" ht="14.25" customHeight="1">
      <c r="A102" s="86">
        <v>101</v>
      </c>
      <c r="B102" s="173" t="str">
        <f>VLOOKUP($A102,Startlist!$B:$H,2,FALSE)</f>
        <v>2WN</v>
      </c>
      <c r="C102" s="174" t="str">
        <f>VLOOKUP($A102,Startlist!$B:$H,3,FALSE)</f>
        <v>Triinu Tammel</v>
      </c>
      <c r="D102" s="174" t="str">
        <f>VLOOKUP($A102,Startlist!$B:$H,4,FALSE)</f>
        <v>Karoliina Tammel</v>
      </c>
      <c r="E102" s="174" t="str">
        <f>VLOOKUP($A102,Startlist!$B:$H,7,FALSE)</f>
        <v>Ford Fiesta</v>
      </c>
      <c r="F102" s="87">
        <f>IF(SUMIF('Other Penalties Details'!$A:$A,$A102,'Other Penalties Details'!$B:$B)&gt;0,SUMIF('Other Penalties Details'!$A:$A,$A102,'Other Penalties Details'!$B:$B),"")</f>
      </c>
      <c r="G102" s="87">
        <f>IF(SUMIF('Other Penalties Details'!$A:$A,$A102,'Other Penalties Details'!$C:$C)&gt;0,SUMIF('Other Penalties Details'!$A:$A,$A102,'Other Penalties Details'!$C:$C),"")</f>
      </c>
      <c r="H102" s="87">
        <f>IF(SUMIF('Other Penalties Details'!$A:$A,$A102,'Other Penalties Details'!$D:$D)&gt;0,SUMIF('Other Penalties Details'!$A:$A,$A102,'Other Penalties Details'!$D:$D),"")</f>
      </c>
      <c r="I102" s="87">
        <f>IF(SUMIF('Other Penalties Details'!$A:$A,$A102,'Other Penalties Details'!$E:$E)&gt;0,SUMIF('Other Penalties Details'!$A:$A,$A102,'Other Penalties Details'!$E:$E),"")</f>
      </c>
      <c r="J102" s="87">
        <f>IF(SUMIF('Other Penalties Details'!$A:$A,$A102,'Other Penalties Details'!$F:$F)&gt;0,SUMIF('Other Penalties Details'!$A:$A,$A102,'Other Penalties Details'!$F:$F),"")</f>
      </c>
      <c r="K102" s="86">
        <f t="shared" si="1"/>
      </c>
    </row>
    <row r="103" spans="1:13" ht="14.25" customHeight="1">
      <c r="A103" s="86">
        <v>102</v>
      </c>
      <c r="B103" s="173" t="str">
        <f>VLOOKUP($A103,Startlist!$B:$H,2,FALSE)</f>
        <v>2ST</v>
      </c>
      <c r="C103" s="174" t="str">
        <f>VLOOKUP($A103,Startlist!$B:$H,3,FALSE)</f>
        <v>Kristjan Puusepp</v>
      </c>
      <c r="D103" s="174" t="str">
        <f>VLOOKUP($A103,Startlist!$B:$H,4,FALSE)</f>
        <v>Kris Schüts</v>
      </c>
      <c r="E103" s="174" t="str">
        <f>VLOOKUP($A103,Startlist!$B:$H,7,FALSE)</f>
        <v>BMW Compact</v>
      </c>
      <c r="F103" s="87">
        <f>IF(SUMIF('Other Penalties Details'!$A:$A,$A103,'Other Penalties Details'!$B:$B)&gt;0,SUMIF('Other Penalties Details'!$A:$A,$A103,'Other Penalties Details'!$B:$B),"")</f>
      </c>
      <c r="G103" s="87">
        <f>IF(SUMIF('Other Penalties Details'!$A:$A,$A103,'Other Penalties Details'!$C:$C)&gt;0,SUMIF('Other Penalties Details'!$A:$A,$A103,'Other Penalties Details'!$C:$C),"")</f>
      </c>
      <c r="H103" s="87">
        <f>IF(SUMIF('Other Penalties Details'!$A:$A,$A103,'Other Penalties Details'!$D:$D)&gt;0,SUMIF('Other Penalties Details'!$A:$A,$A103,'Other Penalties Details'!$D:$D),"")</f>
      </c>
      <c r="I103" s="87">
        <f>IF(SUMIF('Other Penalties Details'!$A:$A,$A103,'Other Penalties Details'!$E:$E)&gt;0,SUMIF('Other Penalties Details'!$A:$A,$A103,'Other Penalties Details'!$E:$E),"")</f>
      </c>
      <c r="J103" s="87">
        <f>IF(SUMIF('Other Penalties Details'!$A:$A,$A103,'Other Penalties Details'!$F:$F)&gt;0,SUMIF('Other Penalties Details'!$A:$A,$A103,'Other Penalties Details'!$F:$F),"")</f>
      </c>
      <c r="K103" s="86">
        <f t="shared" si="1"/>
      </c>
      <c r="L103" s="242"/>
      <c r="M103" s="242"/>
    </row>
    <row r="104" spans="1:11" ht="14.25" customHeight="1">
      <c r="A104" s="86">
        <v>103</v>
      </c>
      <c r="B104" s="173" t="str">
        <f>VLOOKUP($A104,Startlist!$B:$H,2,FALSE)</f>
        <v>2VT</v>
      </c>
      <c r="C104" s="174" t="str">
        <f>VLOOKUP($A104,Startlist!$B:$H,3,FALSE)</f>
        <v>Tanel Treiel</v>
      </c>
      <c r="D104" s="174" t="str">
        <f>VLOOKUP($A104,Startlist!$B:$H,4,FALSE)</f>
        <v>Andreas Simmermann</v>
      </c>
      <c r="E104" s="174" t="str">
        <f>VLOOKUP($A104,Startlist!$B:$H,7,FALSE)</f>
        <v>BMW 316</v>
      </c>
      <c r="F104" s="87">
        <f>IF(SUMIF('Other Penalties Details'!$A:$A,$A104,'Other Penalties Details'!$B:$B)&gt;0,SUMIF('Other Penalties Details'!$A:$A,$A104,'Other Penalties Details'!$B:$B),"")</f>
      </c>
      <c r="G104" s="87">
        <f>IF(SUMIF('Other Penalties Details'!$A:$A,$A104,'Other Penalties Details'!$C:$C)&gt;0,SUMIF('Other Penalties Details'!$A:$A,$A104,'Other Penalties Details'!$C:$C),"")</f>
      </c>
      <c r="H104" s="87">
        <f>IF(SUMIF('Other Penalties Details'!$A:$A,$A104,'Other Penalties Details'!$D:$D)&gt;0,SUMIF('Other Penalties Details'!$A:$A,$A104,'Other Penalties Details'!$D:$D),"")</f>
        <v>20</v>
      </c>
      <c r="I104" s="87">
        <f>IF(SUMIF('Other Penalties Details'!$A:$A,$A104,'Other Penalties Details'!$E:$E)&gt;0,SUMIF('Other Penalties Details'!$A:$A,$A104,'Other Penalties Details'!$E:$E),"")</f>
      </c>
      <c r="J104" s="87">
        <f>IF(SUMIF('Other Penalties Details'!$A:$A,$A104,'Other Penalties Details'!$F:$F)&gt;0,SUMIF('Other Penalties Details'!$A:$A,$A104,'Other Penalties Details'!$F:$F),"")</f>
      </c>
      <c r="K104" s="86" t="str">
        <f t="shared" si="1"/>
        <v>0:20</v>
      </c>
    </row>
    <row r="105" spans="1:11" ht="14.25" customHeight="1">
      <c r="A105" s="86">
        <v>104</v>
      </c>
      <c r="B105" s="173" t="str">
        <f>VLOOKUP($A105,Startlist!$B:$H,2,FALSE)</f>
        <v>2VT</v>
      </c>
      <c r="C105" s="174" t="str">
        <f>VLOOKUP($A105,Startlist!$B:$H,3,FALSE)</f>
        <v>Martin Ploom</v>
      </c>
      <c r="D105" s="174" t="str">
        <f>VLOOKUP($A105,Startlist!$B:$H,4,FALSE)</f>
        <v>Karl-Aksel Junker</v>
      </c>
      <c r="E105" s="174" t="str">
        <f>VLOOKUP($A105,Startlist!$B:$H,7,FALSE)</f>
        <v>BMW 316I</v>
      </c>
      <c r="F105" s="87">
        <f>IF(SUMIF('Other Penalties Details'!$A:$A,$A105,'Other Penalties Details'!$B:$B)&gt;0,SUMIF('Other Penalties Details'!$A:$A,$A105,'Other Penalties Details'!$B:$B),"")</f>
      </c>
      <c r="G105" s="87">
        <f>IF(SUMIF('Other Penalties Details'!$A:$A,$A105,'Other Penalties Details'!$C:$C)&gt;0,SUMIF('Other Penalties Details'!$A:$A,$A105,'Other Penalties Details'!$C:$C),"")</f>
      </c>
      <c r="H105" s="87">
        <f>IF(SUMIF('Other Penalties Details'!$A:$A,$A105,'Other Penalties Details'!$D:$D)&gt;0,SUMIF('Other Penalties Details'!$A:$A,$A105,'Other Penalties Details'!$D:$D),"")</f>
      </c>
      <c r="I105" s="87">
        <f>IF(SUMIF('Other Penalties Details'!$A:$A,$A105,'Other Penalties Details'!$E:$E)&gt;0,SUMIF('Other Penalties Details'!$A:$A,$A105,'Other Penalties Details'!$E:$E),"")</f>
      </c>
      <c r="J105" s="87">
        <f>IF(SUMIF('Other Penalties Details'!$A:$A,$A105,'Other Penalties Details'!$F:$F)&gt;0,SUMIF('Other Penalties Details'!$A:$A,$A105,'Other Penalties Details'!$F:$F),"")</f>
      </c>
      <c r="K105" s="86">
        <f t="shared" si="1"/>
      </c>
    </row>
    <row r="106" spans="1:11" ht="14.25" customHeight="1">
      <c r="A106" s="86">
        <v>105</v>
      </c>
      <c r="B106" s="173" t="str">
        <f>VLOOKUP($A106,Startlist!$B:$H,2,FALSE)</f>
        <v>2VT</v>
      </c>
      <c r="C106" s="174" t="str">
        <f>VLOOKUP($A106,Startlist!$B:$H,3,FALSE)</f>
        <v>Sten Mürkhain</v>
      </c>
      <c r="D106" s="174" t="str">
        <f>VLOOKUP($A106,Startlist!$B:$H,4,FALSE)</f>
        <v>Ander Mürkhain</v>
      </c>
      <c r="E106" s="174" t="str">
        <f>VLOOKUP($A106,Startlist!$B:$H,7,FALSE)</f>
        <v>BMW 316I</v>
      </c>
      <c r="F106" s="87">
        <f>IF(SUMIF('Other Penalties Details'!$A:$A,$A106,'Other Penalties Details'!$B:$B)&gt;0,SUMIF('Other Penalties Details'!$A:$A,$A106,'Other Penalties Details'!$B:$B),"")</f>
      </c>
      <c r="G106" s="87">
        <f>IF(SUMIF('Other Penalties Details'!$A:$A,$A106,'Other Penalties Details'!$C:$C)&gt;0,SUMIF('Other Penalties Details'!$A:$A,$A106,'Other Penalties Details'!$C:$C),"")</f>
      </c>
      <c r="H106" s="87">
        <f>IF(SUMIF('Other Penalties Details'!$A:$A,$A106,'Other Penalties Details'!$D:$D)&gt;0,SUMIF('Other Penalties Details'!$A:$A,$A106,'Other Penalties Details'!$D:$D),"")</f>
      </c>
      <c r="I106" s="87">
        <f>IF(SUMIF('Other Penalties Details'!$A:$A,$A106,'Other Penalties Details'!$E:$E)&gt;0,SUMIF('Other Penalties Details'!$A:$A,$A106,'Other Penalties Details'!$E:$E),"")</f>
      </c>
      <c r="J106" s="87">
        <f>IF(SUMIF('Other Penalties Details'!$A:$A,$A106,'Other Penalties Details'!$F:$F)&gt;0,SUMIF('Other Penalties Details'!$A:$A,$A106,'Other Penalties Details'!$F:$F),"")</f>
      </c>
      <c r="K106" s="86">
        <f t="shared" si="1"/>
      </c>
    </row>
    <row r="107" spans="1:11" ht="14.25" customHeight="1">
      <c r="A107" s="86">
        <v>106</v>
      </c>
      <c r="B107" s="173" t="str">
        <f>VLOOKUP($A107,Startlist!$B:$H,2,FALSE)</f>
        <v>2ST</v>
      </c>
      <c r="C107" s="174" t="str">
        <f>VLOOKUP($A107,Startlist!$B:$H,3,FALSE)</f>
        <v>Sven Topasia</v>
      </c>
      <c r="D107" s="174" t="str">
        <f>VLOOKUP($A107,Startlist!$B:$H,4,FALSE)</f>
        <v>Mart Loitjärv</v>
      </c>
      <c r="E107" s="174" t="str">
        <f>VLOOKUP($A107,Startlist!$B:$H,7,FALSE)</f>
        <v>BMW 318</v>
      </c>
      <c r="F107" s="87">
        <f>IF(SUMIF('Other Penalties Details'!$A:$A,$A107,'Other Penalties Details'!$B:$B)&gt;0,SUMIF('Other Penalties Details'!$A:$A,$A107,'Other Penalties Details'!$B:$B),"")</f>
      </c>
      <c r="G107" s="87">
        <f>IF(SUMIF('Other Penalties Details'!$A:$A,$A107,'Other Penalties Details'!$C:$C)&gt;0,SUMIF('Other Penalties Details'!$A:$A,$A107,'Other Penalties Details'!$C:$C),"")</f>
      </c>
      <c r="H107" s="87">
        <f>IF(SUMIF('Other Penalties Details'!$A:$A,$A107,'Other Penalties Details'!$D:$D)&gt;0,SUMIF('Other Penalties Details'!$A:$A,$A107,'Other Penalties Details'!$D:$D),"")</f>
      </c>
      <c r="I107" s="87">
        <f>IF(SUMIF('Other Penalties Details'!$A:$A,$A107,'Other Penalties Details'!$E:$E)&gt;0,SUMIF('Other Penalties Details'!$A:$A,$A107,'Other Penalties Details'!$E:$E),"")</f>
      </c>
      <c r="J107" s="87">
        <f>IF(SUMIF('Other Penalties Details'!$A:$A,$A107,'Other Penalties Details'!$F:$F)&gt;0,SUMIF('Other Penalties Details'!$A:$A,$A107,'Other Penalties Details'!$F:$F),"")</f>
      </c>
      <c r="K107" s="86">
        <f t="shared" si="1"/>
      </c>
    </row>
    <row r="108" spans="1:11" ht="14.25" customHeight="1">
      <c r="A108" s="86">
        <v>107</v>
      </c>
      <c r="B108" s="173" t="str">
        <f>VLOOKUP($A108,Startlist!$B:$H,2,FALSE)</f>
        <v>4WD</v>
      </c>
      <c r="C108" s="174" t="str">
        <f>VLOOKUP($A108,Startlist!$B:$H,3,FALSE)</f>
        <v>Siim Juss</v>
      </c>
      <c r="D108" s="174" t="str">
        <f>VLOOKUP($A108,Startlist!$B:$H,4,FALSE)</f>
        <v>Gerdi Guljajev</v>
      </c>
      <c r="E108" s="174" t="str">
        <f>VLOOKUP($A108,Startlist!$B:$H,7,FALSE)</f>
        <v>BMW 316TI</v>
      </c>
      <c r="F108" s="87">
        <f>IF(SUMIF('Other Penalties Details'!$A:$A,$A108,'Other Penalties Details'!$B:$B)&gt;0,SUMIF('Other Penalties Details'!$A:$A,$A108,'Other Penalties Details'!$B:$B),"")</f>
      </c>
      <c r="G108" s="87">
        <f>IF(SUMIF('Other Penalties Details'!$A:$A,$A108,'Other Penalties Details'!$C:$C)&gt;0,SUMIF('Other Penalties Details'!$A:$A,$A108,'Other Penalties Details'!$C:$C),"")</f>
      </c>
      <c r="H108" s="87">
        <f>IF(SUMIF('Other Penalties Details'!$A:$A,$A108,'Other Penalties Details'!$D:$D)&gt;0,SUMIF('Other Penalties Details'!$A:$A,$A108,'Other Penalties Details'!$D:$D),"")</f>
      </c>
      <c r="I108" s="87">
        <f>IF(SUMIF('Other Penalties Details'!$A:$A,$A108,'Other Penalties Details'!$E:$E)&gt;0,SUMIF('Other Penalties Details'!$A:$A,$A108,'Other Penalties Details'!$E:$E),"")</f>
      </c>
      <c r="J108" s="87">
        <f>IF(SUMIF('Other Penalties Details'!$A:$A,$A108,'Other Penalties Details'!$F:$F)&gt;0,SUMIF('Other Penalties Details'!$A:$A,$A108,'Other Penalties Details'!$F:$F),"")</f>
      </c>
      <c r="K108" s="86">
        <f t="shared" si="1"/>
      </c>
    </row>
    <row r="109" spans="1:11" ht="14.25" customHeight="1">
      <c r="A109" s="86">
        <v>108</v>
      </c>
      <c r="B109" s="173" t="str">
        <f>VLOOKUP($A109,Startlist!$B:$H,2,FALSE)</f>
        <v>2VT</v>
      </c>
      <c r="C109" s="174" t="str">
        <f>VLOOKUP($A109,Startlist!$B:$H,3,FALSE)</f>
        <v>Karl-Erik Hermann</v>
      </c>
      <c r="D109" s="174" t="str">
        <f>VLOOKUP($A109,Startlist!$B:$H,4,FALSE)</f>
        <v>Fred Saar</v>
      </c>
      <c r="E109" s="174" t="str">
        <f>VLOOKUP($A109,Startlist!$B:$H,7,FALSE)</f>
        <v>BMW 318I</v>
      </c>
      <c r="F109" s="87">
        <f>IF(SUMIF('Other Penalties Details'!$A:$A,$A109,'Other Penalties Details'!$B:$B)&gt;0,SUMIF('Other Penalties Details'!$A:$A,$A109,'Other Penalties Details'!$B:$B),"")</f>
      </c>
      <c r="G109" s="87">
        <f>IF(SUMIF('Other Penalties Details'!$A:$A,$A109,'Other Penalties Details'!$C:$C)&gt;0,SUMIF('Other Penalties Details'!$A:$A,$A109,'Other Penalties Details'!$C:$C),"")</f>
      </c>
      <c r="H109" s="87">
        <f>IF(SUMIF('Other Penalties Details'!$A:$A,$A109,'Other Penalties Details'!$D:$D)&gt;0,SUMIF('Other Penalties Details'!$A:$A,$A109,'Other Penalties Details'!$D:$D),"")</f>
      </c>
      <c r="I109" s="87">
        <f>IF(SUMIF('Other Penalties Details'!$A:$A,$A109,'Other Penalties Details'!$E:$E)&gt;0,SUMIF('Other Penalties Details'!$A:$A,$A109,'Other Penalties Details'!$E:$E),"")</f>
      </c>
      <c r="J109" s="87">
        <f>IF(SUMIF('Other Penalties Details'!$A:$A,$A109,'Other Penalties Details'!$F:$F)&gt;0,SUMIF('Other Penalties Details'!$A:$A,$A109,'Other Penalties Details'!$F:$F),"")</f>
      </c>
      <c r="K109" s="86">
        <f t="shared" si="1"/>
      </c>
    </row>
    <row r="110" spans="1:13" ht="14.25" customHeight="1">
      <c r="A110" s="86">
        <v>109</v>
      </c>
      <c r="B110" s="173" t="str">
        <f>VLOOKUP($A110,Startlist!$B:$H,2,FALSE)</f>
        <v>2ST</v>
      </c>
      <c r="C110" s="174" t="str">
        <f>VLOOKUP($A110,Startlist!$B:$H,3,FALSE)</f>
        <v>Peeter Kask</v>
      </c>
      <c r="D110" s="174" t="str">
        <f>VLOOKUP($A110,Startlist!$B:$H,4,FALSE)</f>
        <v>Karl Kask</v>
      </c>
      <c r="E110" s="174" t="str">
        <f>VLOOKUP($A110,Startlist!$B:$H,7,FALSE)</f>
        <v>BMW 323TI</v>
      </c>
      <c r="F110" s="87">
        <f>IF(SUMIF('Other Penalties Details'!$A:$A,$A110,'Other Penalties Details'!$B:$B)&gt;0,SUMIF('Other Penalties Details'!$A:$A,$A110,'Other Penalties Details'!$B:$B),"")</f>
      </c>
      <c r="G110" s="87">
        <f>IF(SUMIF('Other Penalties Details'!$A:$A,$A110,'Other Penalties Details'!$C:$C)&gt;0,SUMIF('Other Penalties Details'!$A:$A,$A110,'Other Penalties Details'!$C:$C),"")</f>
      </c>
      <c r="H110" s="87">
        <f>IF(SUMIF('Other Penalties Details'!$A:$A,$A110,'Other Penalties Details'!$D:$D)&gt;0,SUMIF('Other Penalties Details'!$A:$A,$A110,'Other Penalties Details'!$D:$D),"")</f>
      </c>
      <c r="I110" s="87">
        <f>IF(SUMIF('Other Penalties Details'!$A:$A,$A110,'Other Penalties Details'!$E:$E)&gt;0,SUMIF('Other Penalties Details'!$A:$A,$A110,'Other Penalties Details'!$E:$E),"")</f>
      </c>
      <c r="J110" s="87">
        <f>IF(SUMIF('Other Penalties Details'!$A:$A,$A110,'Other Penalties Details'!$F:$F)&gt;0,SUMIF('Other Penalties Details'!$A:$A,$A110,'Other Penalties Details'!$F:$F),"")</f>
      </c>
      <c r="K110" s="86">
        <f t="shared" si="1"/>
      </c>
      <c r="L110" s="242"/>
      <c r="M110" s="242"/>
    </row>
    <row r="111" spans="1:11" ht="14.25" customHeight="1">
      <c r="A111" s="86">
        <v>110</v>
      </c>
      <c r="B111" s="173" t="str">
        <f>VLOOKUP($A111,Startlist!$B:$H,2,FALSE)</f>
        <v>SU</v>
      </c>
      <c r="C111" s="174" t="str">
        <f>VLOOKUP($A111,Startlist!$B:$H,3,FALSE)</f>
        <v>Kaarel Lonks</v>
      </c>
      <c r="D111" s="174" t="str">
        <f>VLOOKUP($A111,Startlist!$B:$H,4,FALSE)</f>
        <v>Sander Lonks</v>
      </c>
      <c r="E111" s="174" t="str">
        <f>VLOOKUP($A111,Startlist!$B:$H,7,FALSE)</f>
        <v>Vaz 2107</v>
      </c>
      <c r="F111" s="87">
        <f>IF(SUMIF('Other Penalties Details'!$A:$A,$A111,'Other Penalties Details'!$B:$B)&gt;0,SUMIF('Other Penalties Details'!$A:$A,$A111,'Other Penalties Details'!$B:$B),"")</f>
      </c>
      <c r="G111" s="87">
        <f>IF(SUMIF('Other Penalties Details'!$A:$A,$A111,'Other Penalties Details'!$C:$C)&gt;0,SUMIF('Other Penalties Details'!$A:$A,$A111,'Other Penalties Details'!$C:$C),"")</f>
      </c>
      <c r="H111" s="87">
        <f>IF(SUMIF('Other Penalties Details'!$A:$A,$A111,'Other Penalties Details'!$D:$D)&gt;0,SUMIF('Other Penalties Details'!$A:$A,$A111,'Other Penalties Details'!$D:$D),"")</f>
      </c>
      <c r="I111" s="87">
        <f>IF(SUMIF('Other Penalties Details'!$A:$A,$A111,'Other Penalties Details'!$E:$E)&gt;0,SUMIF('Other Penalties Details'!$A:$A,$A111,'Other Penalties Details'!$E:$E),"")</f>
      </c>
      <c r="J111" s="87">
        <f>IF(SUMIF('Other Penalties Details'!$A:$A,$A111,'Other Penalties Details'!$F:$F)&gt;0,SUMIF('Other Penalties Details'!$A:$A,$A111,'Other Penalties Details'!$F:$F),"")</f>
      </c>
      <c r="K111" s="86">
        <f t="shared" si="1"/>
      </c>
    </row>
    <row r="112" spans="1:11" ht="14.25" customHeight="1">
      <c r="A112" s="86">
        <v>111</v>
      </c>
      <c r="B112" s="173" t="str">
        <f>VLOOKUP($A112,Startlist!$B:$H,2,FALSE)</f>
        <v>2ST</v>
      </c>
      <c r="C112" s="174" t="str">
        <f>VLOOKUP($A112,Startlist!$B:$H,3,FALSE)</f>
        <v>Rait Reiman</v>
      </c>
      <c r="D112" s="174" t="str">
        <f>VLOOKUP($A112,Startlist!$B:$H,4,FALSE)</f>
        <v>Rauno Hõrak</v>
      </c>
      <c r="E112" s="174" t="str">
        <f>VLOOKUP($A112,Startlist!$B:$H,7,FALSE)</f>
        <v>BMW 320I</v>
      </c>
      <c r="F112" s="87">
        <f>IF(SUMIF('Other Penalties Details'!$A:$A,$A112,'Other Penalties Details'!$B:$B)&gt;0,SUMIF('Other Penalties Details'!$A:$A,$A112,'Other Penalties Details'!$B:$B),"")</f>
      </c>
      <c r="G112" s="87">
        <f>IF(SUMIF('Other Penalties Details'!$A:$A,$A112,'Other Penalties Details'!$C:$C)&gt;0,SUMIF('Other Penalties Details'!$A:$A,$A112,'Other Penalties Details'!$C:$C),"")</f>
      </c>
      <c r="H112" s="87">
        <f>IF(SUMIF('Other Penalties Details'!$A:$A,$A112,'Other Penalties Details'!$D:$D)&gt;0,SUMIF('Other Penalties Details'!$A:$A,$A112,'Other Penalties Details'!$D:$D),"")</f>
      </c>
      <c r="I112" s="87">
        <f>IF(SUMIF('Other Penalties Details'!$A:$A,$A112,'Other Penalties Details'!$E:$E)&gt;0,SUMIF('Other Penalties Details'!$A:$A,$A112,'Other Penalties Details'!$E:$E),"")</f>
      </c>
      <c r="J112" s="87">
        <f>IF(SUMIF('Other Penalties Details'!$A:$A,$A112,'Other Penalties Details'!$F:$F)&gt;0,SUMIF('Other Penalties Details'!$A:$A,$A112,'Other Penalties Details'!$F:$F),"")</f>
      </c>
      <c r="K112" s="86">
        <f t="shared" si="1"/>
      </c>
    </row>
    <row r="113" spans="1:11" ht="14.25" customHeight="1">
      <c r="A113" s="86">
        <v>112</v>
      </c>
      <c r="B113" s="173" t="str">
        <f>VLOOKUP($A113,Startlist!$B:$H,2,FALSE)</f>
        <v>SU</v>
      </c>
      <c r="C113" s="174" t="str">
        <f>VLOOKUP($A113,Startlist!$B:$H,3,FALSE)</f>
        <v>Olavi Laupa</v>
      </c>
      <c r="D113" s="174" t="str">
        <f>VLOOKUP($A113,Startlist!$B:$H,4,FALSE)</f>
        <v>Rain Laupa</v>
      </c>
      <c r="E113" s="174" t="str">
        <f>VLOOKUP($A113,Startlist!$B:$H,7,FALSE)</f>
        <v>Vaz 2106</v>
      </c>
      <c r="F113" s="87">
        <f>IF(SUMIF('Other Penalties Details'!$A:$A,$A113,'Other Penalties Details'!$B:$B)&gt;0,SUMIF('Other Penalties Details'!$A:$A,$A113,'Other Penalties Details'!$B:$B),"")</f>
      </c>
      <c r="G113" s="87">
        <f>IF(SUMIF('Other Penalties Details'!$A:$A,$A113,'Other Penalties Details'!$C:$C)&gt;0,SUMIF('Other Penalties Details'!$A:$A,$A113,'Other Penalties Details'!$C:$C),"")</f>
      </c>
      <c r="H113" s="87">
        <f>IF(SUMIF('Other Penalties Details'!$A:$A,$A113,'Other Penalties Details'!$D:$D)&gt;0,SUMIF('Other Penalties Details'!$A:$A,$A113,'Other Penalties Details'!$D:$D),"")</f>
      </c>
      <c r="I113" s="87">
        <f>IF(SUMIF('Other Penalties Details'!$A:$A,$A113,'Other Penalties Details'!$E:$E)&gt;0,SUMIF('Other Penalties Details'!$A:$A,$A113,'Other Penalties Details'!$E:$E),"")</f>
      </c>
      <c r="J113" s="87">
        <f>IF(SUMIF('Other Penalties Details'!$A:$A,$A113,'Other Penalties Details'!$F:$F)&gt;0,SUMIF('Other Penalties Details'!$A:$A,$A113,'Other Penalties Details'!$F:$F),"")</f>
      </c>
      <c r="K113" s="86">
        <f t="shared" si="1"/>
      </c>
    </row>
    <row r="114" spans="1:11" ht="14.25" customHeight="1">
      <c r="A114" s="86">
        <v>113</v>
      </c>
      <c r="B114" s="173" t="str">
        <f>VLOOKUP($A114,Startlist!$B:$H,2,FALSE)</f>
        <v>2VT</v>
      </c>
      <c r="C114" s="174" t="str">
        <f>VLOOKUP($A114,Startlist!$B:$H,3,FALSE)</f>
        <v>Alvar Udu</v>
      </c>
      <c r="D114" s="174" t="str">
        <f>VLOOKUP($A114,Startlist!$B:$H,4,FALSE)</f>
        <v>Lauri Varblas</v>
      </c>
      <c r="E114" s="174" t="str">
        <f>VLOOKUP($A114,Startlist!$B:$H,7,FALSE)</f>
        <v>BMW 116</v>
      </c>
      <c r="F114" s="87">
        <f>IF(SUMIF('Other Penalties Details'!$A:$A,$A114,'Other Penalties Details'!$B:$B)&gt;0,SUMIF('Other Penalties Details'!$A:$A,$A114,'Other Penalties Details'!$B:$B),"")</f>
      </c>
      <c r="G114" s="87">
        <f>IF(SUMIF('Other Penalties Details'!$A:$A,$A114,'Other Penalties Details'!$C:$C)&gt;0,SUMIF('Other Penalties Details'!$A:$A,$A114,'Other Penalties Details'!$C:$C),"")</f>
      </c>
      <c r="H114" s="87">
        <f>IF(SUMIF('Other Penalties Details'!$A:$A,$A114,'Other Penalties Details'!$D:$D)&gt;0,SUMIF('Other Penalties Details'!$A:$A,$A114,'Other Penalties Details'!$D:$D),"")</f>
      </c>
      <c r="I114" s="87">
        <f>IF(SUMIF('Other Penalties Details'!$A:$A,$A114,'Other Penalties Details'!$E:$E)&gt;0,SUMIF('Other Penalties Details'!$A:$A,$A114,'Other Penalties Details'!$E:$E),"")</f>
      </c>
      <c r="J114" s="87">
        <f>IF(SUMIF('Other Penalties Details'!$A:$A,$A114,'Other Penalties Details'!$F:$F)&gt;0,SUMIF('Other Penalties Details'!$A:$A,$A114,'Other Penalties Details'!$F:$F),"")</f>
      </c>
      <c r="K114" s="86">
        <f t="shared" si="1"/>
      </c>
    </row>
    <row r="115" spans="1:11" ht="14.25" customHeight="1">
      <c r="A115" s="86">
        <v>114</v>
      </c>
      <c r="B115" s="173" t="str">
        <f>VLOOKUP($A115,Startlist!$B:$H,2,FALSE)</f>
        <v>2SE</v>
      </c>
      <c r="C115" s="174" t="str">
        <f>VLOOKUP($A115,Startlist!$B:$H,3,FALSE)</f>
        <v>Valdur Komp</v>
      </c>
      <c r="D115" s="174" t="str">
        <f>VLOOKUP($A115,Startlist!$B:$H,4,FALSE)</f>
        <v>Revo Taar</v>
      </c>
      <c r="E115" s="174" t="str">
        <f>VLOOKUP($A115,Startlist!$B:$H,7,FALSE)</f>
        <v>Peugeot 206</v>
      </c>
      <c r="F115" s="87">
        <f>IF(SUMIF('Other Penalties Details'!$A:$A,$A115,'Other Penalties Details'!$B:$B)&gt;0,SUMIF('Other Penalties Details'!$A:$A,$A115,'Other Penalties Details'!$B:$B),"")</f>
      </c>
      <c r="G115" s="87">
        <f>IF(SUMIF('Other Penalties Details'!$A:$A,$A115,'Other Penalties Details'!$C:$C)&gt;0,SUMIF('Other Penalties Details'!$A:$A,$A115,'Other Penalties Details'!$C:$C),"")</f>
      </c>
      <c r="H115" s="87">
        <f>IF(SUMIF('Other Penalties Details'!$A:$A,$A115,'Other Penalties Details'!$D:$D)&gt;0,SUMIF('Other Penalties Details'!$A:$A,$A115,'Other Penalties Details'!$D:$D),"")</f>
      </c>
      <c r="I115" s="87">
        <f>IF(SUMIF('Other Penalties Details'!$A:$A,$A115,'Other Penalties Details'!$E:$E)&gt;0,SUMIF('Other Penalties Details'!$A:$A,$A115,'Other Penalties Details'!$E:$E),"")</f>
      </c>
      <c r="J115" s="87">
        <f>IF(SUMIF('Other Penalties Details'!$A:$A,$A115,'Other Penalties Details'!$F:$F)&gt;0,SUMIF('Other Penalties Details'!$A:$A,$A115,'Other Penalties Details'!$F:$F),"")</f>
      </c>
      <c r="K115" s="86">
        <f t="shared" si="1"/>
      </c>
    </row>
    <row r="116" spans="1:11" ht="14.25" customHeight="1">
      <c r="A116" s="86">
        <v>115</v>
      </c>
      <c r="B116" s="173" t="str">
        <f>VLOOKUP($A116,Startlist!$B:$H,2,FALSE)</f>
        <v>2SE</v>
      </c>
      <c r="C116" s="174" t="str">
        <f>VLOOKUP($A116,Startlist!$B:$H,3,FALSE)</f>
        <v>Jarmo Kurba</v>
      </c>
      <c r="D116" s="174" t="str">
        <f>VLOOKUP($A116,Startlist!$B:$H,4,FALSE)</f>
        <v>Kaarel Mikk</v>
      </c>
      <c r="E116" s="174" t="str">
        <f>VLOOKUP($A116,Startlist!$B:$H,7,FALSE)</f>
        <v>Seat Ibiza</v>
      </c>
      <c r="F116" s="87">
        <f>IF(SUMIF('Other Penalties Details'!$A:$A,$A116,'Other Penalties Details'!$B:$B)&gt;0,SUMIF('Other Penalties Details'!$A:$A,$A116,'Other Penalties Details'!$B:$B),"")</f>
      </c>
      <c r="G116" s="87">
        <f>IF(SUMIF('Other Penalties Details'!$A:$A,$A116,'Other Penalties Details'!$C:$C)&gt;0,SUMIF('Other Penalties Details'!$A:$A,$A116,'Other Penalties Details'!$C:$C),"")</f>
      </c>
      <c r="H116" s="87">
        <f>IF(SUMIF('Other Penalties Details'!$A:$A,$A116,'Other Penalties Details'!$D:$D)&gt;0,SUMIF('Other Penalties Details'!$A:$A,$A116,'Other Penalties Details'!$D:$D),"")</f>
      </c>
      <c r="I116" s="87">
        <f>IF(SUMIF('Other Penalties Details'!$A:$A,$A116,'Other Penalties Details'!$E:$E)&gt;0,SUMIF('Other Penalties Details'!$A:$A,$A116,'Other Penalties Details'!$E:$E),"")</f>
      </c>
      <c r="J116" s="87">
        <f>IF(SUMIF('Other Penalties Details'!$A:$A,$A116,'Other Penalties Details'!$F:$F)&gt;0,SUMIF('Other Penalties Details'!$A:$A,$A116,'Other Penalties Details'!$F:$F),"")</f>
      </c>
      <c r="K116" s="86">
        <f t="shared" si="1"/>
      </c>
    </row>
    <row r="117" spans="1:13" ht="14.25" customHeight="1">
      <c r="A117" s="86">
        <v>116</v>
      </c>
      <c r="B117" s="173" t="str">
        <f>VLOOKUP($A117,Startlist!$B:$H,2,FALSE)</f>
        <v>2SE</v>
      </c>
      <c r="C117" s="174" t="str">
        <f>VLOOKUP($A117,Startlist!$B:$H,3,FALSE)</f>
        <v>Taisto Bluum</v>
      </c>
      <c r="D117" s="174" t="str">
        <f>VLOOKUP($A117,Startlist!$B:$H,4,FALSE)</f>
        <v>Villi Bluum</v>
      </c>
      <c r="E117" s="174" t="str">
        <f>VLOOKUP($A117,Startlist!$B:$H,7,FALSE)</f>
        <v>Volkswagen Golf GTI</v>
      </c>
      <c r="F117" s="87">
        <f>IF(SUMIF('Other Penalties Details'!$A:$A,$A117,'Other Penalties Details'!$B:$B)&gt;0,SUMIF('Other Penalties Details'!$A:$A,$A117,'Other Penalties Details'!$B:$B),"")</f>
      </c>
      <c r="G117" s="87">
        <f>IF(SUMIF('Other Penalties Details'!$A:$A,$A117,'Other Penalties Details'!$C:$C)&gt;0,SUMIF('Other Penalties Details'!$A:$A,$A117,'Other Penalties Details'!$C:$C),"")</f>
      </c>
      <c r="H117" s="87">
        <f>IF(SUMIF('Other Penalties Details'!$A:$A,$A117,'Other Penalties Details'!$D:$D)&gt;0,SUMIF('Other Penalties Details'!$A:$A,$A117,'Other Penalties Details'!$D:$D),"")</f>
      </c>
      <c r="I117" s="87">
        <f>IF(SUMIF('Other Penalties Details'!$A:$A,$A117,'Other Penalties Details'!$E:$E)&gt;0,SUMIF('Other Penalties Details'!$A:$A,$A117,'Other Penalties Details'!$E:$E),"")</f>
      </c>
      <c r="J117" s="87">
        <f>IF(SUMIF('Other Penalties Details'!$A:$A,$A117,'Other Penalties Details'!$F:$F)&gt;0,SUMIF('Other Penalties Details'!$A:$A,$A117,'Other Penalties Details'!$F:$F),"")</f>
      </c>
      <c r="K117" s="86">
        <f t="shared" si="1"/>
      </c>
      <c r="L117" s="242"/>
      <c r="M117" s="242"/>
    </row>
    <row r="118" spans="1:11" ht="14.25" customHeight="1">
      <c r="A118" s="86">
        <v>117</v>
      </c>
      <c r="B118" s="173" t="str">
        <f>VLOOKUP($A118,Startlist!$B:$H,2,FALSE)</f>
        <v>2VE</v>
      </c>
      <c r="C118" s="174" t="str">
        <f>VLOOKUP($A118,Startlist!$B:$H,3,FALSE)</f>
        <v>Marvin Tamm</v>
      </c>
      <c r="D118" s="174" t="str">
        <f>VLOOKUP($A118,Startlist!$B:$H,4,FALSE)</f>
        <v>Hanno Vainola</v>
      </c>
      <c r="E118" s="174" t="str">
        <f>VLOOKUP($A118,Startlist!$B:$H,7,FALSE)</f>
        <v>Mitsubishi Lancer</v>
      </c>
      <c r="F118" s="87">
        <f>IF(SUMIF('Other Penalties Details'!$A:$A,$A118,'Other Penalties Details'!$B:$B)&gt;0,SUMIF('Other Penalties Details'!$A:$A,$A118,'Other Penalties Details'!$B:$B),"")</f>
      </c>
      <c r="G118" s="87">
        <f>IF(SUMIF('Other Penalties Details'!$A:$A,$A118,'Other Penalties Details'!$C:$C)&gt;0,SUMIF('Other Penalties Details'!$A:$A,$A118,'Other Penalties Details'!$C:$C),"")</f>
      </c>
      <c r="H118" s="87">
        <f>IF(SUMIF('Other Penalties Details'!$A:$A,$A118,'Other Penalties Details'!$D:$D)&gt;0,SUMIF('Other Penalties Details'!$A:$A,$A118,'Other Penalties Details'!$D:$D),"")</f>
      </c>
      <c r="I118" s="87">
        <f>IF(SUMIF('Other Penalties Details'!$A:$A,$A118,'Other Penalties Details'!$E:$E)&gt;0,SUMIF('Other Penalties Details'!$A:$A,$A118,'Other Penalties Details'!$E:$E),"")</f>
      </c>
      <c r="J118" s="87">
        <f>IF(SUMIF('Other Penalties Details'!$A:$A,$A118,'Other Penalties Details'!$F:$F)&gt;0,SUMIF('Other Penalties Details'!$A:$A,$A118,'Other Penalties Details'!$F:$F),"")</f>
      </c>
      <c r="K118" s="86">
        <f t="shared" si="1"/>
      </c>
    </row>
    <row r="119" spans="1:11" ht="14.25" customHeight="1">
      <c r="A119" s="86">
        <v>118</v>
      </c>
      <c r="B119" s="173" t="str">
        <f>VLOOKUP($A119,Startlist!$B:$H,2,FALSE)</f>
        <v>2VE</v>
      </c>
      <c r="C119" s="174" t="str">
        <f>VLOOKUP($A119,Startlist!$B:$H,3,FALSE)</f>
        <v>Ulvar Orgus</v>
      </c>
      <c r="D119" s="174" t="str">
        <f>VLOOKUP($A119,Startlist!$B:$H,4,FALSE)</f>
        <v>Maarika Pihlamäe</v>
      </c>
      <c r="E119" s="174" t="str">
        <f>VLOOKUP($A119,Startlist!$B:$H,7,FALSE)</f>
        <v>Toyota Yaris</v>
      </c>
      <c r="F119" s="87">
        <f>IF(SUMIF('Other Penalties Details'!$A:$A,$A119,'Other Penalties Details'!$B:$B)&gt;0,SUMIF('Other Penalties Details'!$A:$A,$A119,'Other Penalties Details'!$B:$B),"")</f>
      </c>
      <c r="G119" s="87">
        <f>IF(SUMIF('Other Penalties Details'!$A:$A,$A119,'Other Penalties Details'!$C:$C)&gt;0,SUMIF('Other Penalties Details'!$A:$A,$A119,'Other Penalties Details'!$C:$C),"")</f>
      </c>
      <c r="H119" s="87">
        <f>IF(SUMIF('Other Penalties Details'!$A:$A,$A119,'Other Penalties Details'!$D:$D)&gt;0,SUMIF('Other Penalties Details'!$A:$A,$A119,'Other Penalties Details'!$D:$D),"")</f>
      </c>
      <c r="I119" s="87">
        <f>IF(SUMIF('Other Penalties Details'!$A:$A,$A119,'Other Penalties Details'!$E:$E)&gt;0,SUMIF('Other Penalties Details'!$A:$A,$A119,'Other Penalties Details'!$E:$E),"")</f>
      </c>
      <c r="J119" s="87">
        <f>IF(SUMIF('Other Penalties Details'!$A:$A,$A119,'Other Penalties Details'!$F:$F)&gt;0,SUMIF('Other Penalties Details'!$A:$A,$A119,'Other Penalties Details'!$F:$F),"")</f>
      </c>
      <c r="K119" s="86">
        <f t="shared" si="1"/>
      </c>
    </row>
    <row r="120" spans="1:11" ht="14.25" customHeight="1">
      <c r="A120" s="86">
        <v>119</v>
      </c>
      <c r="B120" s="173" t="str">
        <f>VLOOKUP($A120,Startlist!$B:$H,2,FALSE)</f>
        <v>2VE</v>
      </c>
      <c r="C120" s="174" t="str">
        <f>VLOOKUP($A120,Startlist!$B:$H,3,FALSE)</f>
        <v>Martin Kabral</v>
      </c>
      <c r="D120" s="174" t="str">
        <f>VLOOKUP($A120,Startlist!$B:$H,4,FALSE)</f>
        <v>Mihkel Kabral</v>
      </c>
      <c r="E120" s="174" t="str">
        <f>VLOOKUP($A120,Startlist!$B:$H,7,FALSE)</f>
        <v>Ford Puma</v>
      </c>
      <c r="F120" s="87">
        <f>IF(SUMIF('Other Penalties Details'!$A:$A,$A120,'Other Penalties Details'!$B:$B)&gt;0,SUMIF('Other Penalties Details'!$A:$A,$A120,'Other Penalties Details'!$B:$B),"")</f>
      </c>
      <c r="G120" s="87">
        <f>IF(SUMIF('Other Penalties Details'!$A:$A,$A120,'Other Penalties Details'!$C:$C)&gt;0,SUMIF('Other Penalties Details'!$A:$A,$A120,'Other Penalties Details'!$C:$C),"")</f>
      </c>
      <c r="H120" s="87">
        <f>IF(SUMIF('Other Penalties Details'!$A:$A,$A120,'Other Penalties Details'!$D:$D)&gt;0,SUMIF('Other Penalties Details'!$A:$A,$A120,'Other Penalties Details'!$D:$D),"")</f>
      </c>
      <c r="I120" s="87">
        <f>IF(SUMIF('Other Penalties Details'!$A:$A,$A120,'Other Penalties Details'!$E:$E)&gt;0,SUMIF('Other Penalties Details'!$A:$A,$A120,'Other Penalties Details'!$E:$E),"")</f>
      </c>
      <c r="J120" s="87">
        <f>IF(SUMIF('Other Penalties Details'!$A:$A,$A120,'Other Penalties Details'!$F:$F)&gt;0,SUMIF('Other Penalties Details'!$A:$A,$A120,'Other Penalties Details'!$F:$F),"")</f>
      </c>
      <c r="K120" s="86">
        <f t="shared" si="1"/>
      </c>
    </row>
    <row r="121" spans="1:11" ht="14.25" customHeight="1">
      <c r="A121" s="86">
        <v>121</v>
      </c>
      <c r="B121" s="173" t="str">
        <f>VLOOKUP($A121,Startlist!$B:$H,2,FALSE)</f>
        <v>2VT</v>
      </c>
      <c r="C121" s="174" t="str">
        <f>VLOOKUP($A121,Startlist!$B:$H,3,FALSE)</f>
        <v>Kaspar Kark</v>
      </c>
      <c r="D121" s="174" t="str">
        <f>VLOOKUP($A121,Startlist!$B:$H,4,FALSE)</f>
        <v>Raido Vespere</v>
      </c>
      <c r="E121" s="174" t="str">
        <f>VLOOKUP($A121,Startlist!$B:$H,7,FALSE)</f>
        <v>BMW 318I</v>
      </c>
      <c r="F121" s="87">
        <f>IF(SUMIF('Other Penalties Details'!$A:$A,$A121,'Other Penalties Details'!$B:$B)&gt;0,SUMIF('Other Penalties Details'!$A:$A,$A121,'Other Penalties Details'!$B:$B),"")</f>
      </c>
      <c r="G121" s="87">
        <f>IF(SUMIF('Other Penalties Details'!$A:$A,$A121,'Other Penalties Details'!$C:$C)&gt;0,SUMIF('Other Penalties Details'!$A:$A,$A121,'Other Penalties Details'!$C:$C),"")</f>
      </c>
      <c r="H121" s="87">
        <f>IF(SUMIF('Other Penalties Details'!$A:$A,$A121,'Other Penalties Details'!$D:$D)&gt;0,SUMIF('Other Penalties Details'!$A:$A,$A121,'Other Penalties Details'!$D:$D),"")</f>
      </c>
      <c r="I121" s="87">
        <f>IF(SUMIF('Other Penalties Details'!$A:$A,$A121,'Other Penalties Details'!$E:$E)&gt;0,SUMIF('Other Penalties Details'!$A:$A,$A121,'Other Penalties Details'!$E:$E),"")</f>
      </c>
      <c r="J121" s="87">
        <f>IF(SUMIF('Other Penalties Details'!$A:$A,$A121,'Other Penalties Details'!$F:$F)&gt;0,SUMIF('Other Penalties Details'!$A:$A,$A121,'Other Penalties Details'!$F:$F),"")</f>
      </c>
      <c r="K121" s="86">
        <f t="shared" si="1"/>
      </c>
    </row>
    <row r="122" spans="1:13" ht="14.25" customHeight="1">
      <c r="A122" s="86">
        <v>122</v>
      </c>
      <c r="B122" s="173" t="str">
        <f>VLOOKUP($A122,Startlist!$B:$H,2,FALSE)</f>
        <v>2ST</v>
      </c>
      <c r="C122" s="174" t="str">
        <f>VLOOKUP($A122,Startlist!$B:$H,3,FALSE)</f>
        <v>Tarmo Lee</v>
      </c>
      <c r="D122" s="174" t="str">
        <f>VLOOKUP($A122,Startlist!$B:$H,4,FALSE)</f>
        <v>Tõnu Nõmmik</v>
      </c>
      <c r="E122" s="174" t="str">
        <f>VLOOKUP($A122,Startlist!$B:$H,7,FALSE)</f>
        <v>BMW 1M</v>
      </c>
      <c r="F122" s="87">
        <f>IF(SUMIF('Other Penalties Details'!$A:$A,$A122,'Other Penalties Details'!$B:$B)&gt;0,SUMIF('Other Penalties Details'!$A:$A,$A122,'Other Penalties Details'!$B:$B),"")</f>
      </c>
      <c r="G122" s="87">
        <f>IF(SUMIF('Other Penalties Details'!$A:$A,$A122,'Other Penalties Details'!$C:$C)&gt;0,SUMIF('Other Penalties Details'!$A:$A,$A122,'Other Penalties Details'!$C:$C),"")</f>
      </c>
      <c r="H122" s="87">
        <f>IF(SUMIF('Other Penalties Details'!$A:$A,$A122,'Other Penalties Details'!$D:$D)&gt;0,SUMIF('Other Penalties Details'!$A:$A,$A122,'Other Penalties Details'!$D:$D),"")</f>
      </c>
      <c r="I122" s="87">
        <f>IF(SUMIF('Other Penalties Details'!$A:$A,$A122,'Other Penalties Details'!$E:$E)&gt;0,SUMIF('Other Penalties Details'!$A:$A,$A122,'Other Penalties Details'!$E:$E),"")</f>
      </c>
      <c r="J122" s="87">
        <f>IF(SUMIF('Other Penalties Details'!$A:$A,$A122,'Other Penalties Details'!$F:$F)&gt;0,SUMIF('Other Penalties Details'!$A:$A,$A122,'Other Penalties Details'!$F:$F),"")</f>
      </c>
      <c r="K122" s="86">
        <f t="shared" si="1"/>
      </c>
      <c r="L122" s="242"/>
      <c r="M122" s="242"/>
    </row>
    <row r="123" spans="1:11" ht="14.25" customHeight="1">
      <c r="A123" s="86">
        <v>123</v>
      </c>
      <c r="B123" s="173" t="str">
        <f>VLOOKUP($A123,Startlist!$B:$H,2,FALSE)</f>
        <v>2ST</v>
      </c>
      <c r="C123" s="174" t="str">
        <f>VLOOKUP($A123,Startlist!$B:$H,3,FALSE)</f>
        <v>Argo Lipp</v>
      </c>
      <c r="D123" s="174" t="str">
        <f>VLOOKUP($A123,Startlist!$B:$H,4,FALSE)</f>
        <v>Enrico Buntsel</v>
      </c>
      <c r="E123" s="174" t="str">
        <f>VLOOKUP($A123,Startlist!$B:$H,7,FALSE)</f>
        <v>BMW 318I</v>
      </c>
      <c r="F123" s="87">
        <f>IF(SUMIF('Other Penalties Details'!$A:$A,$A123,'Other Penalties Details'!$B:$B)&gt;0,SUMIF('Other Penalties Details'!$A:$A,$A123,'Other Penalties Details'!$B:$B),"")</f>
      </c>
      <c r="G123" s="87">
        <f>IF(SUMIF('Other Penalties Details'!$A:$A,$A123,'Other Penalties Details'!$C:$C)&gt;0,SUMIF('Other Penalties Details'!$A:$A,$A123,'Other Penalties Details'!$C:$C),"")</f>
      </c>
      <c r="H123" s="87">
        <f>IF(SUMIF('Other Penalties Details'!$A:$A,$A123,'Other Penalties Details'!$D:$D)&gt;0,SUMIF('Other Penalties Details'!$A:$A,$A123,'Other Penalties Details'!$D:$D),"")</f>
      </c>
      <c r="I123" s="87">
        <f>IF(SUMIF('Other Penalties Details'!$A:$A,$A123,'Other Penalties Details'!$E:$E)&gt;0,SUMIF('Other Penalties Details'!$A:$A,$A123,'Other Penalties Details'!$E:$E),"")</f>
      </c>
      <c r="J123" s="87">
        <f>IF(SUMIF('Other Penalties Details'!$A:$A,$A123,'Other Penalties Details'!$F:$F)&gt;0,SUMIF('Other Penalties Details'!$A:$A,$A123,'Other Penalties Details'!$F:$F),"")</f>
      </c>
      <c r="K123" s="86">
        <f aca="true" t="shared" si="2" ref="K123:K129">IF(SUM(F123:J123)=0,"",INT(SUM(F123:J123)/60)&amp;":"&amp;IF(SUM(F123:J123)=INT(SUM(F123:J123)/60)*60,"0","")&amp;SUM(F123:J123)-INT(SUM(F123:J123)/60)*60)</f>
      </c>
    </row>
    <row r="124" spans="1:11" ht="14.25" customHeight="1">
      <c r="A124" s="86">
        <v>124</v>
      </c>
      <c r="B124" s="173" t="str">
        <f>VLOOKUP($A124,Startlist!$B:$H,2,FALSE)</f>
        <v>2ST</v>
      </c>
      <c r="C124" s="174" t="str">
        <f>VLOOKUP($A124,Startlist!$B:$H,3,FALSE)</f>
        <v>Janar Kleitsman</v>
      </c>
      <c r="D124" s="174" t="str">
        <f>VLOOKUP($A124,Startlist!$B:$H,4,FALSE)</f>
        <v>Heiki Kapstas</v>
      </c>
      <c r="E124" s="174" t="str">
        <f>VLOOKUP($A124,Startlist!$B:$H,7,FALSE)</f>
        <v>BMW 318I</v>
      </c>
      <c r="F124" s="87">
        <f>IF(SUMIF('Other Penalties Details'!$A:$A,$A124,'Other Penalties Details'!$B:$B)&gt;0,SUMIF('Other Penalties Details'!$A:$A,$A124,'Other Penalties Details'!$B:$B),"")</f>
      </c>
      <c r="G124" s="87">
        <f>IF(SUMIF('Other Penalties Details'!$A:$A,$A124,'Other Penalties Details'!$C:$C)&gt;0,SUMIF('Other Penalties Details'!$A:$A,$A124,'Other Penalties Details'!$C:$C),"")</f>
      </c>
      <c r="H124" s="87">
        <f>IF(SUMIF('Other Penalties Details'!$A:$A,$A124,'Other Penalties Details'!$D:$D)&gt;0,SUMIF('Other Penalties Details'!$A:$A,$A124,'Other Penalties Details'!$D:$D),"")</f>
      </c>
      <c r="I124" s="87">
        <f>IF(SUMIF('Other Penalties Details'!$A:$A,$A124,'Other Penalties Details'!$E:$E)&gt;0,SUMIF('Other Penalties Details'!$A:$A,$A124,'Other Penalties Details'!$E:$E),"")</f>
      </c>
      <c r="J124" s="87">
        <f>IF(SUMIF('Other Penalties Details'!$A:$A,$A124,'Other Penalties Details'!$F:$F)&gt;0,SUMIF('Other Penalties Details'!$A:$A,$A124,'Other Penalties Details'!$F:$F),"")</f>
      </c>
      <c r="K124" s="86">
        <f t="shared" si="2"/>
      </c>
    </row>
    <row r="125" spans="1:11" ht="14.25" customHeight="1">
      <c r="A125" s="86">
        <v>125</v>
      </c>
      <c r="B125" s="173" t="str">
        <f>VLOOKUP($A125,Startlist!$B:$H,2,FALSE)</f>
        <v>2ST</v>
      </c>
      <c r="C125" s="174" t="str">
        <f>VLOOKUP($A125,Startlist!$B:$H,3,FALSE)</f>
        <v>Robert Peetson</v>
      </c>
      <c r="D125" s="174" t="str">
        <f>VLOOKUP($A125,Startlist!$B:$H,4,FALSE)</f>
        <v>Kenno Ploomipuu</v>
      </c>
      <c r="E125" s="174" t="str">
        <f>VLOOKUP($A125,Startlist!$B:$H,7,FALSE)</f>
        <v>BMW 325I</v>
      </c>
      <c r="F125" s="87">
        <f>IF(SUMIF('Other Penalties Details'!$A:$A,$A125,'Other Penalties Details'!$B:$B)&gt;0,SUMIF('Other Penalties Details'!$A:$A,$A125,'Other Penalties Details'!$B:$B),"")</f>
      </c>
      <c r="G125" s="87">
        <f>IF(SUMIF('Other Penalties Details'!$A:$A,$A125,'Other Penalties Details'!$C:$C)&gt;0,SUMIF('Other Penalties Details'!$A:$A,$A125,'Other Penalties Details'!$C:$C),"")</f>
      </c>
      <c r="H125" s="87">
        <f>IF(SUMIF('Other Penalties Details'!$A:$A,$A125,'Other Penalties Details'!$D:$D)&gt;0,SUMIF('Other Penalties Details'!$A:$A,$A125,'Other Penalties Details'!$D:$D),"")</f>
      </c>
      <c r="I125" s="87">
        <f>IF(SUMIF('Other Penalties Details'!$A:$A,$A125,'Other Penalties Details'!$E:$E)&gt;0,SUMIF('Other Penalties Details'!$A:$A,$A125,'Other Penalties Details'!$E:$E),"")</f>
      </c>
      <c r="J125" s="87">
        <f>IF(SUMIF('Other Penalties Details'!$A:$A,$A125,'Other Penalties Details'!$F:$F)&gt;0,SUMIF('Other Penalties Details'!$A:$A,$A125,'Other Penalties Details'!$F:$F),"")</f>
      </c>
      <c r="K125" s="86">
        <f t="shared" si="2"/>
      </c>
    </row>
    <row r="126" spans="1:13" ht="14.25" customHeight="1">
      <c r="A126" s="86">
        <v>126</v>
      </c>
      <c r="B126" s="173" t="str">
        <f>VLOOKUP($A126,Startlist!$B:$H,2,FALSE)</f>
        <v>2ST</v>
      </c>
      <c r="C126" s="174" t="str">
        <f>VLOOKUP($A126,Startlist!$B:$H,3,FALSE)</f>
        <v>Gunnar Kuuba</v>
      </c>
      <c r="D126" s="174" t="str">
        <f>VLOOKUP($A126,Startlist!$B:$H,4,FALSE)</f>
        <v>Erki Kuuba</v>
      </c>
      <c r="E126" s="174" t="str">
        <f>VLOOKUP($A126,Startlist!$B:$H,7,FALSE)</f>
        <v>BMW Compact</v>
      </c>
      <c r="F126" s="87">
        <f>IF(SUMIF('Other Penalties Details'!$A:$A,$A126,'Other Penalties Details'!$B:$B)&gt;0,SUMIF('Other Penalties Details'!$A:$A,$A126,'Other Penalties Details'!$B:$B),"")</f>
      </c>
      <c r="G126" s="87">
        <f>IF(SUMIF('Other Penalties Details'!$A:$A,$A126,'Other Penalties Details'!$C:$C)&gt;0,SUMIF('Other Penalties Details'!$A:$A,$A126,'Other Penalties Details'!$C:$C),"")</f>
      </c>
      <c r="H126" s="87">
        <f>IF(SUMIF('Other Penalties Details'!$A:$A,$A126,'Other Penalties Details'!$D:$D)&gt;0,SUMIF('Other Penalties Details'!$A:$A,$A126,'Other Penalties Details'!$D:$D),"")</f>
      </c>
      <c r="I126" s="87">
        <f>IF(SUMIF('Other Penalties Details'!$A:$A,$A126,'Other Penalties Details'!$E:$E)&gt;0,SUMIF('Other Penalties Details'!$A:$A,$A126,'Other Penalties Details'!$E:$E),"")</f>
      </c>
      <c r="J126" s="87">
        <f>IF(SUMIF('Other Penalties Details'!$A:$A,$A126,'Other Penalties Details'!$F:$F)&gt;0,SUMIF('Other Penalties Details'!$A:$A,$A126,'Other Penalties Details'!$F:$F),"")</f>
      </c>
      <c r="K126" s="86">
        <f t="shared" si="2"/>
      </c>
      <c r="L126" s="242"/>
      <c r="M126" s="242"/>
    </row>
    <row r="127" spans="1:13" ht="14.25" customHeight="1">
      <c r="A127" s="86">
        <v>127</v>
      </c>
      <c r="B127" s="173" t="str">
        <f>VLOOKUP($A127,Startlist!$B:$H,2,FALSE)</f>
        <v>4WD</v>
      </c>
      <c r="C127" s="174" t="str">
        <f>VLOOKUP($A127,Startlist!$B:$H,3,FALSE)</f>
        <v>Jarmo Puu</v>
      </c>
      <c r="D127" s="174" t="str">
        <f>VLOOKUP($A127,Startlist!$B:$H,4,FALSE)</f>
        <v>Margo Peetsmann</v>
      </c>
      <c r="E127" s="174" t="str">
        <f>VLOOKUP($A127,Startlist!$B:$H,7,FALSE)</f>
        <v>Subaru Impreza WRX</v>
      </c>
      <c r="F127" s="87">
        <f>IF(SUMIF('Other Penalties Details'!$A:$A,$A127,'Other Penalties Details'!$B:$B)&gt;0,SUMIF('Other Penalties Details'!$A:$A,$A127,'Other Penalties Details'!$B:$B),"")</f>
      </c>
      <c r="G127" s="87">
        <f>IF(SUMIF('Other Penalties Details'!$A:$A,$A127,'Other Penalties Details'!$C:$C)&gt;0,SUMIF('Other Penalties Details'!$A:$A,$A127,'Other Penalties Details'!$C:$C),"")</f>
      </c>
      <c r="H127" s="87">
        <f>IF(SUMIF('Other Penalties Details'!$A:$A,$A127,'Other Penalties Details'!$D:$D)&gt;0,SUMIF('Other Penalties Details'!$A:$A,$A127,'Other Penalties Details'!$D:$D),"")</f>
      </c>
      <c r="I127" s="87">
        <f>IF(SUMIF('Other Penalties Details'!$A:$A,$A127,'Other Penalties Details'!$E:$E)&gt;0,SUMIF('Other Penalties Details'!$A:$A,$A127,'Other Penalties Details'!$E:$E),"")</f>
      </c>
      <c r="J127" s="87">
        <f>IF(SUMIF('Other Penalties Details'!$A:$A,$A127,'Other Penalties Details'!$F:$F)&gt;0,SUMIF('Other Penalties Details'!$A:$A,$A127,'Other Penalties Details'!$F:$F),"")</f>
      </c>
      <c r="K127" s="86">
        <f t="shared" si="2"/>
      </c>
      <c r="L127" s="242"/>
      <c r="M127" s="242"/>
    </row>
    <row r="128" spans="1:11" ht="14.25" customHeight="1">
      <c r="A128" s="86">
        <v>128</v>
      </c>
      <c r="B128" s="173" t="str">
        <f>VLOOKUP($A128,Startlist!$B:$H,2,FALSE)</f>
        <v>4WD</v>
      </c>
      <c r="C128" s="174" t="str">
        <f>VLOOKUP($A128,Startlist!$B:$H,3,FALSE)</f>
        <v>Lembit Nõlvak</v>
      </c>
      <c r="D128" s="174" t="str">
        <f>VLOOKUP($A128,Startlist!$B:$H,4,FALSE)</f>
        <v>Nils-Hendrik Nõlvak</v>
      </c>
      <c r="E128" s="174" t="str">
        <f>VLOOKUP($A128,Startlist!$B:$H,7,FALSE)</f>
        <v>Audi S1</v>
      </c>
      <c r="F128" s="87">
        <f>IF(SUMIF('Other Penalties Details'!$A:$A,$A128,'Other Penalties Details'!$B:$B)&gt;0,SUMIF('Other Penalties Details'!$A:$A,$A128,'Other Penalties Details'!$B:$B),"")</f>
      </c>
      <c r="G128" s="87">
        <f>IF(SUMIF('Other Penalties Details'!$A:$A,$A128,'Other Penalties Details'!$C:$C)&gt;0,SUMIF('Other Penalties Details'!$A:$A,$A128,'Other Penalties Details'!$C:$C),"")</f>
      </c>
      <c r="H128" s="87">
        <f>IF(SUMIF('Other Penalties Details'!$A:$A,$A128,'Other Penalties Details'!$D:$D)&gt;0,SUMIF('Other Penalties Details'!$A:$A,$A128,'Other Penalties Details'!$D:$D),"")</f>
      </c>
      <c r="I128" s="87">
        <f>IF(SUMIF('Other Penalties Details'!$A:$A,$A128,'Other Penalties Details'!$E:$E)&gt;0,SUMIF('Other Penalties Details'!$A:$A,$A128,'Other Penalties Details'!$E:$E),"")</f>
      </c>
      <c r="J128" s="87">
        <f>IF(SUMIF('Other Penalties Details'!$A:$A,$A128,'Other Penalties Details'!$F:$F)&gt;0,SUMIF('Other Penalties Details'!$A:$A,$A128,'Other Penalties Details'!$F:$F),"")</f>
      </c>
      <c r="K128" s="86">
        <f t="shared" si="2"/>
      </c>
    </row>
    <row r="129" spans="1:11" ht="14.25" customHeight="1">
      <c r="A129" s="86">
        <v>129</v>
      </c>
      <c r="B129" s="173" t="str">
        <f>VLOOKUP($A129,Startlist!$B:$H,2,FALSE)</f>
        <v>4WD</v>
      </c>
      <c r="C129" s="174" t="str">
        <f>VLOOKUP($A129,Startlist!$B:$H,3,FALSE)</f>
        <v>Kevin Kärp</v>
      </c>
      <c r="D129" s="174" t="str">
        <f>VLOOKUP($A129,Startlist!$B:$H,4,FALSE)</f>
        <v>Hendrik Kraav</v>
      </c>
      <c r="E129" s="174" t="str">
        <f>VLOOKUP($A129,Startlist!$B:$H,7,FALSE)</f>
        <v>Subaru Impreza</v>
      </c>
      <c r="F129" s="87">
        <f>IF(SUMIF('Other Penalties Details'!$A:$A,$A129,'Other Penalties Details'!$B:$B)&gt;0,SUMIF('Other Penalties Details'!$A:$A,$A129,'Other Penalties Details'!$B:$B),"")</f>
      </c>
      <c r="G129" s="87">
        <f>IF(SUMIF('Other Penalties Details'!$A:$A,$A129,'Other Penalties Details'!$C:$C)&gt;0,SUMIF('Other Penalties Details'!$A:$A,$A129,'Other Penalties Details'!$C:$C),"")</f>
      </c>
      <c r="H129" s="87">
        <f>IF(SUMIF('Other Penalties Details'!$A:$A,$A129,'Other Penalties Details'!$D:$D)&gt;0,SUMIF('Other Penalties Details'!$A:$A,$A129,'Other Penalties Details'!$D:$D),"")</f>
      </c>
      <c r="I129" s="87">
        <f>IF(SUMIF('Other Penalties Details'!$A:$A,$A129,'Other Penalties Details'!$E:$E)&gt;0,SUMIF('Other Penalties Details'!$A:$A,$A129,'Other Penalties Details'!$E:$E),"")</f>
      </c>
      <c r="J129" s="87">
        <f>IF(SUMIF('Other Penalties Details'!$A:$A,$A129,'Other Penalties Details'!$F:$F)&gt;0,SUMIF('Other Penalties Details'!$A:$A,$A129,'Other Penalties Details'!$F:$F),"")</f>
      </c>
      <c r="K129" s="86">
        <f t="shared" si="2"/>
      </c>
    </row>
    <row r="130" spans="1:11" ht="14.25" customHeight="1">
      <c r="A130" s="86">
        <v>130</v>
      </c>
      <c r="B130" s="173" t="str">
        <f>VLOOKUP($A130,Startlist!$B:$H,2,FALSE)</f>
        <v>4WD</v>
      </c>
      <c r="C130" s="174" t="str">
        <f>VLOOKUP($A130,Startlist!$B:$H,3,FALSE)</f>
        <v>Kaupo Ennomäe</v>
      </c>
      <c r="D130" s="174" t="str">
        <f>VLOOKUP($A130,Startlist!$B:$H,4,FALSE)</f>
        <v>Jarmo Bammer</v>
      </c>
      <c r="E130" s="174" t="str">
        <f>VLOOKUP($A130,Startlist!$B:$H,7,FALSE)</f>
        <v>Toyota Yaris</v>
      </c>
      <c r="F130" s="87">
        <f>IF(SUMIF('Other Penalties Details'!$A:$A,$A130,'Other Penalties Details'!$B:$B)&gt;0,SUMIF('Other Penalties Details'!$A:$A,$A130,'Other Penalties Details'!$B:$B),"")</f>
      </c>
      <c r="G130" s="87">
        <f>IF(SUMIF('Other Penalties Details'!$A:$A,$A130,'Other Penalties Details'!$C:$C)&gt;0,SUMIF('Other Penalties Details'!$A:$A,$A130,'Other Penalties Details'!$C:$C),"")</f>
      </c>
      <c r="H130" s="87">
        <f>IF(SUMIF('Other Penalties Details'!$A:$A,$A130,'Other Penalties Details'!$D:$D)&gt;0,SUMIF('Other Penalties Details'!$A:$A,$A130,'Other Penalties Details'!$D:$D),"")</f>
      </c>
      <c r="I130" s="87">
        <f>IF(SUMIF('Other Penalties Details'!$A:$A,$A130,'Other Penalties Details'!$E:$E)&gt;0,SUMIF('Other Penalties Details'!$A:$A,$A130,'Other Penalties Details'!$E:$E),"")</f>
      </c>
      <c r="J130" s="87">
        <f>IF(SUMIF('Other Penalties Details'!$A:$A,$A130,'Other Penalties Details'!$F:$F)&gt;0,SUMIF('Other Penalties Details'!$A:$A,$A130,'Other Penalties Details'!$F:$F),"")</f>
      </c>
      <c r="K130" s="86">
        <f>IF(SUM(F130:J130)=0,"",INT(SUM(F130:J130)/60)&amp;":"&amp;IF(SUM(F130:J130)=INT(SUM(F130:J130)/60)*60,"0","")&amp;SUM(F130:J130)-INT(SUM(F130:J130)/60)*60)</f>
      </c>
    </row>
    <row r="131" spans="1:11" ht="14.25" customHeight="1">
      <c r="A131" s="86">
        <v>131</v>
      </c>
      <c r="B131" s="173" t="str">
        <f>VLOOKUP($A131,Startlist!$B:$H,2,FALSE)</f>
        <v>SU</v>
      </c>
      <c r="C131" s="174" t="str">
        <f>VLOOKUP($A131,Startlist!$B:$H,3,FALSE)</f>
        <v>Siim Järve</v>
      </c>
      <c r="D131" s="174" t="str">
        <f>VLOOKUP($A131,Startlist!$B:$H,4,FALSE)</f>
        <v>Andero Alto</v>
      </c>
      <c r="E131" s="174" t="str">
        <f>VLOOKUP($A131,Startlist!$B:$H,7,FALSE)</f>
        <v>Lada 2105</v>
      </c>
      <c r="F131" s="87">
        <f>IF(SUMIF('Other Penalties Details'!$A:$A,$A131,'Other Penalties Details'!$B:$B)&gt;0,SUMIF('Other Penalties Details'!$A:$A,$A131,'Other Penalties Details'!$B:$B),"")</f>
      </c>
      <c r="G131" s="87">
        <f>IF(SUMIF('Other Penalties Details'!$A:$A,$A131,'Other Penalties Details'!$C:$C)&gt;0,SUMIF('Other Penalties Details'!$A:$A,$A131,'Other Penalties Details'!$C:$C),"")</f>
        <v>20</v>
      </c>
      <c r="H131" s="87">
        <f>IF(SUMIF('Other Penalties Details'!$A:$A,$A131,'Other Penalties Details'!$D:$D)&gt;0,SUMIF('Other Penalties Details'!$A:$A,$A131,'Other Penalties Details'!$D:$D),"")</f>
      </c>
      <c r="I131" s="87">
        <f>IF(SUMIF('Other Penalties Details'!$A:$A,$A131,'Other Penalties Details'!$E:$E)&gt;0,SUMIF('Other Penalties Details'!$A:$A,$A131,'Other Penalties Details'!$E:$E),"")</f>
      </c>
      <c r="J131" s="87">
        <f>IF(SUMIF('Other Penalties Details'!$A:$A,$A131,'Other Penalties Details'!$F:$F)&gt;0,SUMIF('Other Penalties Details'!$A:$A,$A131,'Other Penalties Details'!$F:$F),"")</f>
      </c>
      <c r="K131" s="86" t="str">
        <f>IF(SUM(F131:J131)=0,"",INT(SUM(F131:J131)/60)&amp;":"&amp;IF(SUM(F131:J131)=INT(SUM(F131:J131)/60)*60,"0","")&amp;SUM(F131:J131)-INT(SUM(F131:J131)/60)*60)</f>
        <v>0:20</v>
      </c>
    </row>
    <row r="132" spans="1:11" ht="14.25" customHeight="1">
      <c r="A132" s="86">
        <v>132</v>
      </c>
      <c r="B132" s="173" t="str">
        <f>VLOOKUP($A132,Startlist!$B:$H,2,FALSE)</f>
        <v>2VE</v>
      </c>
      <c r="C132" s="174" t="str">
        <f>VLOOKUP($A132,Startlist!$B:$H,3,FALSE)</f>
        <v>Toomas Väljari</v>
      </c>
      <c r="D132" s="174" t="str">
        <f>VLOOKUP($A132,Startlist!$B:$H,4,FALSE)</f>
        <v>Imre Randmäe</v>
      </c>
      <c r="E132" s="174" t="str">
        <f>VLOOKUP($A132,Startlist!$B:$H,7,FALSE)</f>
        <v>Daihatsu YRV</v>
      </c>
      <c r="F132" s="87">
        <f>IF(SUMIF('Other Penalties Details'!$A:$A,$A132,'Other Penalties Details'!$B:$B)&gt;0,SUMIF('Other Penalties Details'!$A:$A,$A132,'Other Penalties Details'!$B:$B),"")</f>
      </c>
      <c r="G132" s="87">
        <f>IF(SUMIF('Other Penalties Details'!$A:$A,$A132,'Other Penalties Details'!$C:$C)&gt;0,SUMIF('Other Penalties Details'!$A:$A,$A132,'Other Penalties Details'!$C:$C),"")</f>
      </c>
      <c r="H132" s="87">
        <f>IF(SUMIF('Other Penalties Details'!$A:$A,$A132,'Other Penalties Details'!$D:$D)&gt;0,SUMIF('Other Penalties Details'!$A:$A,$A132,'Other Penalties Details'!$D:$D),"")</f>
      </c>
      <c r="I132" s="87">
        <f>IF(SUMIF('Other Penalties Details'!$A:$A,$A132,'Other Penalties Details'!$E:$E)&gt;0,SUMIF('Other Penalties Details'!$A:$A,$A132,'Other Penalties Details'!$E:$E),"")</f>
      </c>
      <c r="J132" s="87">
        <f>IF(SUMIF('Other Penalties Details'!$A:$A,$A132,'Other Penalties Details'!$F:$F)&gt;0,SUMIF('Other Penalties Details'!$A:$A,$A132,'Other Penalties Details'!$F:$F),"")</f>
      </c>
      <c r="K132" s="86">
        <f>IF(SUM(F132:J132)=0,"",INT(SUM(F132:J132)/60)&amp;":"&amp;IF(SUM(F132:J132)=INT(SUM(F132:J132)/60)*60,"0","")&amp;SUM(F132:J132)-INT(SUM(F132:J132)/60)*60)</f>
      </c>
    </row>
    <row r="133" spans="1:11" ht="14.25" customHeight="1">
      <c r="A133" s="86">
        <v>133</v>
      </c>
      <c r="B133" s="173" t="str">
        <f>VLOOKUP($A133,Startlist!$B:$H,2,FALSE)</f>
        <v>2VE</v>
      </c>
      <c r="C133" s="174" t="str">
        <f>VLOOKUP($A133,Startlist!$B:$H,3,FALSE)</f>
        <v>Urmas Mets</v>
      </c>
      <c r="D133" s="174" t="str">
        <f>VLOOKUP($A133,Startlist!$B:$H,4,FALSE)</f>
        <v>Kairi Abiline</v>
      </c>
      <c r="E133" s="174" t="str">
        <f>VLOOKUP($A133,Startlist!$B:$H,7,FALSE)</f>
        <v>Honda Civic</v>
      </c>
      <c r="F133" s="87">
        <f>IF(SUMIF('Other Penalties Details'!$A:$A,$A133,'Other Penalties Details'!$B:$B)&gt;0,SUMIF('Other Penalties Details'!$A:$A,$A133,'Other Penalties Details'!$B:$B),"")</f>
      </c>
      <c r="G133" s="87">
        <f>IF(SUMIF('Other Penalties Details'!$A:$A,$A133,'Other Penalties Details'!$C:$C)&gt;0,SUMIF('Other Penalties Details'!$A:$A,$A133,'Other Penalties Details'!$C:$C),"")</f>
      </c>
      <c r="H133" s="87">
        <f>IF(SUMIF('Other Penalties Details'!$A:$A,$A133,'Other Penalties Details'!$D:$D)&gt;0,SUMIF('Other Penalties Details'!$A:$A,$A133,'Other Penalties Details'!$D:$D),"")</f>
      </c>
      <c r="I133" s="87">
        <f>IF(SUMIF('Other Penalties Details'!$A:$A,$A133,'Other Penalties Details'!$E:$E)&gt;0,SUMIF('Other Penalties Details'!$A:$A,$A133,'Other Penalties Details'!$E:$E),"")</f>
      </c>
      <c r="J133" s="87">
        <f>IF(SUMIF('Other Penalties Details'!$A:$A,$A133,'Other Penalties Details'!$F:$F)&gt;0,SUMIF('Other Penalties Details'!$A:$A,$A133,'Other Penalties Details'!$F:$F),"")</f>
      </c>
      <c r="K133" s="86">
        <f>IF(SUM(F133:J133)=0,"",INT(SUM(F133:J133)/60)&amp;":"&amp;IF(SUM(F133:J133)=INT(SUM(F133:J133)/60)*60,"0","")&amp;SUM(F133:J133)-INT(SUM(F133:J133)/60)*60)</f>
      </c>
    </row>
    <row r="134" ht="14.25" customHeight="1">
      <c r="H134" s="239"/>
    </row>
    <row r="135" ht="14.25" customHeight="1">
      <c r="H135" s="239"/>
    </row>
    <row r="136" ht="14.25" customHeight="1">
      <c r="H136" s="239"/>
    </row>
  </sheetData>
  <sheetProtection/>
  <autoFilter ref="A6:K133"/>
  <mergeCells count="5">
    <mergeCell ref="F5:J5"/>
    <mergeCell ref="K5:K6"/>
    <mergeCell ref="A2:K2"/>
    <mergeCell ref="A3:K3"/>
    <mergeCell ref="A4:K4"/>
  </mergeCells>
  <printOptions/>
  <pageMargins left="1.5748031496062993" right="0" top="0" bottom="0" header="0" footer="0"/>
  <pageSetup fitToHeight="0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9.28125" style="2" customWidth="1"/>
    <col min="2" max="4" width="10.00390625" style="2" customWidth="1"/>
    <col min="5" max="5" width="9.140625" style="2" customWidth="1"/>
    <col min="6" max="6" width="9.140625" style="2" hidden="1" customWidth="1"/>
    <col min="7" max="7" width="23.7109375" style="2" bestFit="1" customWidth="1"/>
    <col min="8" max="8" width="17.8515625" style="0" customWidth="1"/>
    <col min="9" max="9" width="17.00390625" style="0" hidden="1" customWidth="1"/>
  </cols>
  <sheetData>
    <row r="1" spans="1:9" ht="28.5" customHeight="1">
      <c r="A1" s="96" t="s">
        <v>1654</v>
      </c>
      <c r="B1" s="96" t="s">
        <v>1667</v>
      </c>
      <c r="C1" s="96" t="s">
        <v>1664</v>
      </c>
      <c r="D1" s="96" t="s">
        <v>1665</v>
      </c>
      <c r="E1" s="96" t="s">
        <v>1666</v>
      </c>
      <c r="F1" s="96" t="s">
        <v>1668</v>
      </c>
      <c r="G1" s="103" t="s">
        <v>1656</v>
      </c>
      <c r="H1" s="103" t="s">
        <v>1655</v>
      </c>
      <c r="I1" s="104" t="s">
        <v>1657</v>
      </c>
    </row>
    <row r="2" spans="1:9" s="88" customFormat="1" ht="12.75">
      <c r="A2" s="235">
        <v>43</v>
      </c>
      <c r="B2" s="236">
        <v>20</v>
      </c>
      <c r="C2" s="236"/>
      <c r="D2" s="236"/>
      <c r="E2" s="236"/>
      <c r="F2" s="236"/>
      <c r="G2" s="237" t="s">
        <v>2830</v>
      </c>
      <c r="H2" s="238" t="s">
        <v>2831</v>
      </c>
      <c r="I2" s="95"/>
    </row>
    <row r="3" spans="1:11" ht="12.75">
      <c r="A3" s="240">
        <v>59</v>
      </c>
      <c r="B3" s="236">
        <v>20</v>
      </c>
      <c r="C3" s="236"/>
      <c r="D3" s="236"/>
      <c r="E3" s="236"/>
      <c r="F3" s="236"/>
      <c r="G3" s="237" t="s">
        <v>2830</v>
      </c>
      <c r="H3" s="238" t="s">
        <v>2831</v>
      </c>
      <c r="I3" s="94"/>
      <c r="K3" s="88"/>
    </row>
    <row r="4" spans="1:11" ht="12.75">
      <c r="A4" s="240">
        <v>11</v>
      </c>
      <c r="B4" s="236">
        <v>20</v>
      </c>
      <c r="C4" s="236"/>
      <c r="D4" s="236"/>
      <c r="E4" s="236"/>
      <c r="F4" s="236"/>
      <c r="G4" s="237" t="s">
        <v>2830</v>
      </c>
      <c r="H4" s="238" t="s">
        <v>2831</v>
      </c>
      <c r="I4" s="94"/>
      <c r="K4" s="88"/>
    </row>
    <row r="5" spans="1:11" ht="12.75">
      <c r="A5" s="240">
        <v>62</v>
      </c>
      <c r="B5" s="236">
        <v>20</v>
      </c>
      <c r="C5" s="236"/>
      <c r="D5" s="236"/>
      <c r="E5" s="236"/>
      <c r="F5" s="236"/>
      <c r="G5" s="237" t="s">
        <v>2830</v>
      </c>
      <c r="H5" s="238" t="s">
        <v>2831</v>
      </c>
      <c r="I5" s="94"/>
      <c r="K5" s="88"/>
    </row>
    <row r="6" spans="1:11" ht="12.75">
      <c r="A6" s="240">
        <v>51</v>
      </c>
      <c r="B6" s="236"/>
      <c r="C6" s="236">
        <v>20</v>
      </c>
      <c r="D6" s="236"/>
      <c r="E6" s="236"/>
      <c r="F6" s="236"/>
      <c r="G6" s="237" t="s">
        <v>2830</v>
      </c>
      <c r="H6" s="238" t="s">
        <v>288</v>
      </c>
      <c r="I6" s="94"/>
      <c r="K6" s="88"/>
    </row>
    <row r="7" spans="1:11" ht="12.75">
      <c r="A7" s="240">
        <v>131</v>
      </c>
      <c r="B7" s="236"/>
      <c r="C7" s="236">
        <v>20</v>
      </c>
      <c r="D7" s="236"/>
      <c r="E7" s="236"/>
      <c r="F7" s="236"/>
      <c r="G7" s="237" t="s">
        <v>2830</v>
      </c>
      <c r="H7" s="238" t="s">
        <v>288</v>
      </c>
      <c r="I7" s="94"/>
      <c r="K7" s="88"/>
    </row>
    <row r="8" spans="1:11" ht="12.75">
      <c r="A8" s="240">
        <v>21</v>
      </c>
      <c r="B8" s="236"/>
      <c r="C8" s="236"/>
      <c r="D8" s="236">
        <v>10</v>
      </c>
      <c r="E8" s="236"/>
      <c r="F8" s="236"/>
      <c r="G8" s="237" t="s">
        <v>520</v>
      </c>
      <c r="H8" s="238" t="s">
        <v>521</v>
      </c>
      <c r="I8" s="94"/>
      <c r="K8" s="88"/>
    </row>
    <row r="9" spans="1:11" ht="12.75">
      <c r="A9" s="240">
        <v>103</v>
      </c>
      <c r="B9" s="236"/>
      <c r="C9" s="236"/>
      <c r="D9" s="236">
        <v>20</v>
      </c>
      <c r="E9" s="236"/>
      <c r="F9" s="236"/>
      <c r="G9" s="237" t="s">
        <v>2830</v>
      </c>
      <c r="H9" s="238" t="s">
        <v>580</v>
      </c>
      <c r="I9" s="94"/>
      <c r="K9" s="88"/>
    </row>
    <row r="10" spans="1:11" ht="12.75">
      <c r="A10" s="240"/>
      <c r="B10" s="236"/>
      <c r="C10" s="236"/>
      <c r="D10" s="236"/>
      <c r="E10" s="236"/>
      <c r="F10" s="236"/>
      <c r="G10" s="237"/>
      <c r="H10" s="238"/>
      <c r="I10" s="94"/>
      <c r="K10" s="88"/>
    </row>
    <row r="11" spans="1:11" ht="12.75">
      <c r="A11" s="240"/>
      <c r="B11" s="236"/>
      <c r="C11" s="236"/>
      <c r="D11" s="236"/>
      <c r="E11" s="236"/>
      <c r="F11" s="236"/>
      <c r="G11" s="237"/>
      <c r="H11" s="238"/>
      <c r="I11" s="94"/>
      <c r="K11" s="88"/>
    </row>
    <row r="12" spans="1:11" ht="12.75">
      <c r="A12" s="240"/>
      <c r="B12" s="236"/>
      <c r="C12" s="236"/>
      <c r="D12" s="236"/>
      <c r="E12" s="236"/>
      <c r="F12" s="236"/>
      <c r="G12" s="237"/>
      <c r="H12" s="238"/>
      <c r="I12" s="94"/>
      <c r="K12" s="88"/>
    </row>
    <row r="13" spans="1:11" ht="12.75">
      <c r="A13" s="240"/>
      <c r="B13" s="236"/>
      <c r="C13" s="236"/>
      <c r="D13" s="236"/>
      <c r="E13" s="236"/>
      <c r="F13" s="236"/>
      <c r="G13" s="237"/>
      <c r="H13" s="238"/>
      <c r="I13" s="94"/>
      <c r="K13" s="88"/>
    </row>
    <row r="14" spans="1:11" ht="12.75">
      <c r="A14" s="240"/>
      <c r="B14" s="236"/>
      <c r="C14" s="236"/>
      <c r="D14" s="236"/>
      <c r="E14" s="236"/>
      <c r="F14" s="236"/>
      <c r="G14" s="237"/>
      <c r="H14" s="238"/>
      <c r="I14" s="94"/>
      <c r="K14" s="88"/>
    </row>
    <row r="15" spans="1:11" ht="12.75">
      <c r="A15" s="240"/>
      <c r="B15" s="236"/>
      <c r="C15" s="236"/>
      <c r="D15" s="236"/>
      <c r="E15" s="236"/>
      <c r="F15" s="236"/>
      <c r="G15" s="237"/>
      <c r="H15" s="238"/>
      <c r="I15" s="94"/>
      <c r="K15" s="88"/>
    </row>
    <row r="16" spans="1:11" ht="12.75">
      <c r="A16" s="240"/>
      <c r="B16" s="236"/>
      <c r="C16" s="236"/>
      <c r="D16" s="236"/>
      <c r="E16" s="236"/>
      <c r="F16" s="236"/>
      <c r="G16" s="237"/>
      <c r="H16" s="238"/>
      <c r="I16" s="94"/>
      <c r="K16" s="88"/>
    </row>
    <row r="17" spans="1:11" ht="12.75">
      <c r="A17" s="240"/>
      <c r="B17" s="236"/>
      <c r="C17" s="236"/>
      <c r="D17" s="236"/>
      <c r="E17" s="236"/>
      <c r="F17" s="236"/>
      <c r="G17" s="237"/>
      <c r="H17" s="238"/>
      <c r="I17" s="94"/>
      <c r="K17" s="88"/>
    </row>
    <row r="18" spans="1:11" ht="12.75">
      <c r="A18" s="240"/>
      <c r="B18" s="236"/>
      <c r="C18" s="236"/>
      <c r="D18" s="236"/>
      <c r="E18" s="236"/>
      <c r="F18" s="236"/>
      <c r="G18" s="237"/>
      <c r="H18" s="238"/>
      <c r="I18" s="94"/>
      <c r="K18" s="88"/>
    </row>
    <row r="19" spans="1:11" ht="12.75">
      <c r="A19" s="240"/>
      <c r="B19" s="236"/>
      <c r="C19" s="236"/>
      <c r="D19" s="236"/>
      <c r="E19" s="236"/>
      <c r="F19" s="236"/>
      <c r="G19" s="237"/>
      <c r="H19" s="238"/>
      <c r="I19" s="94"/>
      <c r="K19" s="88"/>
    </row>
    <row r="20" spans="1:11" ht="12.75">
      <c r="A20" s="241"/>
      <c r="B20" s="236"/>
      <c r="C20" s="236"/>
      <c r="D20" s="236"/>
      <c r="E20" s="236"/>
      <c r="F20" s="236"/>
      <c r="G20" s="237"/>
      <c r="H20" s="238"/>
      <c r="I20" s="94"/>
      <c r="K20" s="88"/>
    </row>
    <row r="21" spans="1:11" ht="12.75">
      <c r="A21" s="241"/>
      <c r="B21" s="236"/>
      <c r="C21" s="236"/>
      <c r="D21" s="236"/>
      <c r="E21" s="236"/>
      <c r="F21" s="236"/>
      <c r="G21" s="237"/>
      <c r="H21" s="238"/>
      <c r="I21" s="94"/>
      <c r="K21" s="88"/>
    </row>
    <row r="22" spans="1:11" ht="12.75">
      <c r="A22" s="241"/>
      <c r="B22" s="236"/>
      <c r="C22" s="236"/>
      <c r="D22" s="236"/>
      <c r="E22" s="236"/>
      <c r="F22" s="236"/>
      <c r="G22" s="237"/>
      <c r="H22" s="238"/>
      <c r="I22" s="94"/>
      <c r="K22" s="88"/>
    </row>
    <row r="23" spans="1:11" ht="12.75">
      <c r="A23" s="241"/>
      <c r="B23" s="236"/>
      <c r="C23" s="236"/>
      <c r="D23" s="236"/>
      <c r="E23" s="236"/>
      <c r="F23" s="236"/>
      <c r="G23" s="237"/>
      <c r="H23" s="238"/>
      <c r="I23" s="94"/>
      <c r="K23" s="88"/>
    </row>
    <row r="24" spans="1:11" ht="12.75">
      <c r="A24" s="241"/>
      <c r="B24" s="236"/>
      <c r="C24" s="236"/>
      <c r="D24" s="236"/>
      <c r="E24" s="236"/>
      <c r="F24" s="236"/>
      <c r="G24" s="237"/>
      <c r="H24" s="238"/>
      <c r="I24" s="94"/>
      <c r="K24" s="88"/>
    </row>
    <row r="25" spans="1:11" ht="12.75">
      <c r="A25" s="241"/>
      <c r="B25" s="236"/>
      <c r="C25" s="236"/>
      <c r="D25" s="236"/>
      <c r="E25" s="236"/>
      <c r="F25" s="236"/>
      <c r="G25" s="237"/>
      <c r="H25" s="238"/>
      <c r="I25" s="94"/>
      <c r="K25" s="88"/>
    </row>
    <row r="26" spans="1:11" ht="12.75">
      <c r="A26" s="241"/>
      <c r="B26" s="236"/>
      <c r="C26" s="236"/>
      <c r="D26" s="236"/>
      <c r="E26" s="236"/>
      <c r="F26" s="236"/>
      <c r="G26" s="237"/>
      <c r="H26" s="238"/>
      <c r="I26" s="94"/>
      <c r="K26" s="88"/>
    </row>
    <row r="27" spans="1:11" ht="12.75">
      <c r="A27" s="241"/>
      <c r="B27" s="236"/>
      <c r="C27" s="236"/>
      <c r="D27" s="236"/>
      <c r="E27" s="236"/>
      <c r="F27" s="236"/>
      <c r="G27" s="237"/>
      <c r="H27" s="238"/>
      <c r="I27" s="94"/>
      <c r="K27" s="88"/>
    </row>
    <row r="28" spans="1:11" ht="12.75">
      <c r="A28" s="241"/>
      <c r="B28" s="236"/>
      <c r="C28" s="236"/>
      <c r="D28" s="236"/>
      <c r="E28" s="236"/>
      <c r="F28" s="236"/>
      <c r="G28" s="237"/>
      <c r="H28" s="238"/>
      <c r="I28" s="94"/>
      <c r="K28" s="88"/>
    </row>
    <row r="29" spans="1:11" ht="12.75">
      <c r="A29" s="241"/>
      <c r="B29" s="236"/>
      <c r="C29" s="236"/>
      <c r="D29" s="236"/>
      <c r="E29" s="236"/>
      <c r="F29" s="236"/>
      <c r="G29" s="237"/>
      <c r="H29" s="238"/>
      <c r="I29" s="94"/>
      <c r="K29" s="88"/>
    </row>
    <row r="30" spans="1:11" ht="12.75">
      <c r="A30" s="241"/>
      <c r="B30" s="236"/>
      <c r="C30" s="236"/>
      <c r="D30" s="236"/>
      <c r="E30" s="236"/>
      <c r="F30" s="236"/>
      <c r="G30" s="237"/>
      <c r="H30" s="238"/>
      <c r="I30" s="94"/>
      <c r="K30" s="88"/>
    </row>
    <row r="31" spans="1:11" ht="12.75">
      <c r="A31" s="241"/>
      <c r="B31" s="236"/>
      <c r="C31" s="236"/>
      <c r="D31" s="236"/>
      <c r="E31" s="236"/>
      <c r="F31" s="236"/>
      <c r="G31" s="237"/>
      <c r="H31" s="238"/>
      <c r="I31" s="94"/>
      <c r="K31" s="88"/>
    </row>
    <row r="32" spans="1:11" ht="12.75">
      <c r="A32" s="241"/>
      <c r="B32" s="236"/>
      <c r="C32" s="236"/>
      <c r="D32" s="236"/>
      <c r="E32" s="236"/>
      <c r="F32" s="236"/>
      <c r="G32" s="237"/>
      <c r="H32" s="238"/>
      <c r="I32" s="94"/>
      <c r="K32" s="88"/>
    </row>
    <row r="33" spans="1:11" ht="12.75">
      <c r="A33" s="241"/>
      <c r="B33" s="236"/>
      <c r="C33" s="236"/>
      <c r="D33" s="236"/>
      <c r="E33" s="236"/>
      <c r="F33" s="236"/>
      <c r="G33" s="237"/>
      <c r="H33" s="238"/>
      <c r="I33" s="94"/>
      <c r="K33" s="88"/>
    </row>
    <row r="34" spans="1:11" ht="12.75">
      <c r="A34" s="241"/>
      <c r="B34" s="236"/>
      <c r="C34" s="236"/>
      <c r="D34" s="236"/>
      <c r="E34" s="236"/>
      <c r="F34" s="236"/>
      <c r="G34" s="237"/>
      <c r="H34" s="238"/>
      <c r="I34" s="94"/>
      <c r="K34" s="88"/>
    </row>
    <row r="35" spans="1:11" ht="12.75">
      <c r="A35" s="241"/>
      <c r="B35" s="236"/>
      <c r="C35" s="236"/>
      <c r="D35" s="236"/>
      <c r="E35" s="236"/>
      <c r="F35" s="236"/>
      <c r="G35" s="237"/>
      <c r="H35" s="238"/>
      <c r="I35" s="94"/>
      <c r="K35" s="88"/>
    </row>
    <row r="36" spans="1:11" ht="12.75">
      <c r="A36" s="241"/>
      <c r="B36" s="236"/>
      <c r="C36" s="236"/>
      <c r="D36" s="236"/>
      <c r="E36" s="236"/>
      <c r="F36" s="236"/>
      <c r="G36" s="237"/>
      <c r="H36" s="238"/>
      <c r="I36" s="94"/>
      <c r="K36" s="88"/>
    </row>
    <row r="37" spans="1:11" ht="12.75">
      <c r="A37" s="241"/>
      <c r="B37" s="236"/>
      <c r="C37" s="236"/>
      <c r="D37" s="236"/>
      <c r="E37" s="236"/>
      <c r="F37" s="236"/>
      <c r="G37" s="237"/>
      <c r="H37" s="238"/>
      <c r="I37" s="94"/>
      <c r="K37" s="88"/>
    </row>
    <row r="38" spans="1:11" ht="12.75">
      <c r="A38" s="241"/>
      <c r="B38" s="236"/>
      <c r="C38" s="236"/>
      <c r="D38" s="236"/>
      <c r="E38" s="236"/>
      <c r="F38" s="236"/>
      <c r="G38" s="237"/>
      <c r="H38" s="238"/>
      <c r="I38" s="94"/>
      <c r="K38" s="88"/>
    </row>
    <row r="39" spans="1:11" ht="12.75">
      <c r="A39" s="241"/>
      <c r="B39" s="236"/>
      <c r="C39" s="236"/>
      <c r="D39" s="236"/>
      <c r="E39" s="236"/>
      <c r="F39" s="236"/>
      <c r="G39" s="237"/>
      <c r="H39" s="238"/>
      <c r="I39" s="94"/>
      <c r="K39" s="88"/>
    </row>
    <row r="40" spans="1:11" ht="12.75">
      <c r="A40" s="241"/>
      <c r="B40" s="236"/>
      <c r="C40" s="236"/>
      <c r="D40" s="236"/>
      <c r="E40" s="236"/>
      <c r="F40" s="236"/>
      <c r="G40" s="237"/>
      <c r="H40" s="238"/>
      <c r="I40" s="94"/>
      <c r="K40" s="88"/>
    </row>
    <row r="41" spans="1:11" ht="12.75">
      <c r="A41" s="241"/>
      <c r="B41" s="236"/>
      <c r="C41" s="236"/>
      <c r="D41" s="236"/>
      <c r="E41" s="236"/>
      <c r="F41" s="236"/>
      <c r="G41" s="237"/>
      <c r="H41" s="238"/>
      <c r="I41" s="94"/>
      <c r="K41" s="88"/>
    </row>
    <row r="42" spans="1:11" ht="12.75">
      <c r="A42" s="241"/>
      <c r="B42" s="236"/>
      <c r="C42" s="236"/>
      <c r="D42" s="236"/>
      <c r="E42" s="236"/>
      <c r="F42" s="236"/>
      <c r="G42" s="237"/>
      <c r="H42" s="238"/>
      <c r="I42" s="94"/>
      <c r="K42" s="88"/>
    </row>
    <row r="43" spans="1:11" ht="12.75">
      <c r="A43" s="241"/>
      <c r="B43" s="236"/>
      <c r="C43" s="236"/>
      <c r="D43" s="236"/>
      <c r="E43" s="236"/>
      <c r="F43" s="236"/>
      <c r="G43" s="237"/>
      <c r="H43" s="238"/>
      <c r="I43" s="94"/>
      <c r="K43" s="88"/>
    </row>
    <row r="44" spans="1:11" ht="12.75">
      <c r="A44" s="241"/>
      <c r="B44" s="236"/>
      <c r="C44" s="236"/>
      <c r="D44" s="236"/>
      <c r="E44" s="236"/>
      <c r="F44" s="236"/>
      <c r="G44" s="237"/>
      <c r="H44" s="238"/>
      <c r="I44" s="94"/>
      <c r="K44" s="88"/>
    </row>
    <row r="45" spans="1:11" ht="12.75">
      <c r="A45" s="241"/>
      <c r="B45" s="236"/>
      <c r="C45" s="236"/>
      <c r="D45" s="236"/>
      <c r="E45" s="236"/>
      <c r="F45" s="236"/>
      <c r="G45" s="237"/>
      <c r="H45" s="238"/>
      <c r="I45" s="94"/>
      <c r="K45" s="88"/>
    </row>
    <row r="46" spans="1:11" ht="12.75">
      <c r="A46" s="241"/>
      <c r="B46" s="236"/>
      <c r="C46" s="236"/>
      <c r="D46" s="236"/>
      <c r="E46" s="236"/>
      <c r="F46" s="236"/>
      <c r="G46" s="237"/>
      <c r="H46" s="238"/>
      <c r="I46" s="94"/>
      <c r="K46" s="88"/>
    </row>
    <row r="47" spans="1:11" ht="12.75">
      <c r="A47" s="241"/>
      <c r="B47" s="236"/>
      <c r="C47" s="236"/>
      <c r="D47" s="236"/>
      <c r="E47" s="236"/>
      <c r="F47" s="236"/>
      <c r="G47" s="237"/>
      <c r="H47" s="238"/>
      <c r="I47" s="94"/>
      <c r="K47" s="88"/>
    </row>
    <row r="48" spans="1:11" ht="12.75">
      <c r="A48" s="241"/>
      <c r="B48" s="236"/>
      <c r="C48" s="236"/>
      <c r="D48" s="236"/>
      <c r="E48" s="236"/>
      <c r="F48" s="236"/>
      <c r="G48" s="237"/>
      <c r="H48" s="238"/>
      <c r="I48" s="94"/>
      <c r="K48" s="88"/>
    </row>
    <row r="49" spans="1:11" ht="12.75">
      <c r="A49" s="241"/>
      <c r="B49" s="236"/>
      <c r="C49" s="236"/>
      <c r="D49" s="236"/>
      <c r="E49" s="236"/>
      <c r="F49" s="236"/>
      <c r="G49" s="237"/>
      <c r="H49" s="238"/>
      <c r="I49" s="94"/>
      <c r="K49" s="88"/>
    </row>
    <row r="50" spans="1:11" ht="12.75">
      <c r="A50" s="241"/>
      <c r="B50" s="236"/>
      <c r="C50" s="236"/>
      <c r="D50" s="236"/>
      <c r="E50" s="236"/>
      <c r="F50" s="236"/>
      <c r="G50" s="237"/>
      <c r="H50" s="238"/>
      <c r="I50" s="94"/>
      <c r="K50" s="88"/>
    </row>
    <row r="51" spans="1:11" ht="12.75">
      <c r="A51" s="241"/>
      <c r="B51" s="236"/>
      <c r="C51" s="236"/>
      <c r="D51" s="236"/>
      <c r="E51" s="236"/>
      <c r="F51" s="236"/>
      <c r="G51" s="237"/>
      <c r="H51" s="238"/>
      <c r="I51" s="94"/>
      <c r="K51" s="88"/>
    </row>
    <row r="52" spans="1:11" ht="12.75">
      <c r="A52" s="241"/>
      <c r="B52" s="236"/>
      <c r="C52" s="236"/>
      <c r="D52" s="236"/>
      <c r="E52" s="236"/>
      <c r="F52" s="236"/>
      <c r="G52" s="237"/>
      <c r="H52" s="238"/>
      <c r="I52" s="94"/>
      <c r="K52" s="88"/>
    </row>
    <row r="53" spans="1:11" ht="12.75">
      <c r="A53" s="241"/>
      <c r="B53" s="236"/>
      <c r="C53" s="236"/>
      <c r="D53" s="236"/>
      <c r="E53" s="236"/>
      <c r="F53" s="236"/>
      <c r="G53" s="237"/>
      <c r="H53" s="238"/>
      <c r="I53" s="94"/>
      <c r="K53" s="88"/>
    </row>
    <row r="54" spans="1:11" ht="12.75">
      <c r="A54" s="241"/>
      <c r="B54" s="236"/>
      <c r="C54" s="236"/>
      <c r="D54" s="236"/>
      <c r="E54" s="236"/>
      <c r="F54" s="236"/>
      <c r="G54" s="237"/>
      <c r="H54" s="238"/>
      <c r="I54" s="94"/>
      <c r="K54" s="88"/>
    </row>
    <row r="55" spans="1:11" ht="12.75">
      <c r="A55" s="241"/>
      <c r="B55" s="236"/>
      <c r="C55" s="236"/>
      <c r="D55" s="236"/>
      <c r="E55" s="236"/>
      <c r="F55" s="236"/>
      <c r="G55" s="237"/>
      <c r="H55" s="238"/>
      <c r="I55" s="94">
        <f>IF(A55="","",VLOOKUP(A55,Startlist!B:E,3,FALSE)&amp;" / "&amp;VLOOKUP(A55,Startlist!B:E,3,FALSE))</f>
      </c>
      <c r="K55" s="88"/>
    </row>
    <row r="56" spans="1:11" ht="12.75">
      <c r="A56" s="241"/>
      <c r="B56" s="236"/>
      <c r="C56" s="236"/>
      <c r="D56" s="236"/>
      <c r="E56" s="236"/>
      <c r="F56" s="236"/>
      <c r="G56" s="237"/>
      <c r="H56" s="238"/>
      <c r="I56" s="94">
        <f>IF(A56="","",VLOOKUP(A56,Startlist!B:E,3,FALSE)&amp;" / "&amp;VLOOKUP(A56,Startlist!B:E,3,FALSE))</f>
      </c>
      <c r="K56" s="88"/>
    </row>
    <row r="57" spans="1:11" ht="12.75">
      <c r="A57" s="241"/>
      <c r="B57" s="236"/>
      <c r="C57" s="236"/>
      <c r="D57" s="236"/>
      <c r="E57" s="236"/>
      <c r="F57" s="236"/>
      <c r="G57" s="237"/>
      <c r="H57" s="238"/>
      <c r="I57" s="94">
        <f>IF(A57="","",VLOOKUP(A57,Startlist!B:E,3,FALSE)&amp;" / "&amp;VLOOKUP(A57,Startlist!B:E,3,FALSE))</f>
      </c>
      <c r="K57" s="88"/>
    </row>
    <row r="58" spans="1:11" ht="12.75">
      <c r="A58" s="241"/>
      <c r="B58" s="236"/>
      <c r="C58" s="236"/>
      <c r="D58" s="236"/>
      <c r="E58" s="236"/>
      <c r="F58" s="236"/>
      <c r="G58" s="237"/>
      <c r="H58" s="238"/>
      <c r="I58" s="94">
        <f>IF(A58="","",VLOOKUP(A58,Startlist!B:E,3,FALSE)&amp;" / "&amp;VLOOKUP(A58,Startlist!B:E,3,FALSE))</f>
      </c>
      <c r="K58" s="88"/>
    </row>
    <row r="59" spans="1:11" ht="12.75">
      <c r="A59" s="241"/>
      <c r="B59" s="236"/>
      <c r="C59" s="236"/>
      <c r="D59" s="236"/>
      <c r="E59" s="236"/>
      <c r="F59" s="236"/>
      <c r="G59" s="237"/>
      <c r="H59" s="238"/>
      <c r="I59" s="94">
        <f>IF(A59="","",VLOOKUP(A59,Startlist!B:E,3,FALSE)&amp;" / "&amp;VLOOKUP(A59,Startlist!B:E,3,FALSE))</f>
      </c>
      <c r="K59" s="88"/>
    </row>
    <row r="60" spans="1:11" ht="12.75">
      <c r="A60" s="241"/>
      <c r="B60" s="236"/>
      <c r="C60" s="236"/>
      <c r="D60" s="236"/>
      <c r="E60" s="236"/>
      <c r="F60" s="236"/>
      <c r="G60" s="237"/>
      <c r="H60" s="238"/>
      <c r="I60" s="94">
        <f>IF(A60="","",VLOOKUP(A60,Startlist!B:E,3,FALSE)&amp;" / "&amp;VLOOKUP(A60,Startlist!B:E,3,FALSE))</f>
      </c>
      <c r="K60" s="88"/>
    </row>
    <row r="61" spans="1:11" ht="12.75">
      <c r="A61" s="241"/>
      <c r="B61" s="236"/>
      <c r="C61" s="236"/>
      <c r="D61" s="236"/>
      <c r="E61" s="236"/>
      <c r="F61" s="236"/>
      <c r="G61" s="237"/>
      <c r="H61" s="238"/>
      <c r="I61" s="94">
        <f>IF(A61="","",VLOOKUP(A61,Startlist!B:E,3,FALSE)&amp;" / "&amp;VLOOKUP(A61,Startlist!B:E,3,FALSE))</f>
      </c>
      <c r="K61" s="88"/>
    </row>
    <row r="62" spans="1:11" ht="12.75">
      <c r="A62" s="241"/>
      <c r="B62" s="236"/>
      <c r="C62" s="236"/>
      <c r="D62" s="236"/>
      <c r="E62" s="236"/>
      <c r="F62" s="236"/>
      <c r="G62" s="237"/>
      <c r="H62" s="238"/>
      <c r="I62" s="94">
        <f>IF(A62="","",VLOOKUP(A62,Startlist!B:E,3,FALSE)&amp;" / "&amp;VLOOKUP(A62,Startlist!B:E,3,FALSE))</f>
      </c>
      <c r="K62" s="88"/>
    </row>
    <row r="63" spans="1:11" ht="12.75">
      <c r="A63" s="241"/>
      <c r="B63" s="236"/>
      <c r="C63" s="236"/>
      <c r="D63" s="236"/>
      <c r="E63" s="236"/>
      <c r="F63" s="236"/>
      <c r="G63" s="237"/>
      <c r="H63" s="238"/>
      <c r="I63" s="94">
        <f>IF(A63="","",VLOOKUP(A63,Startlist!B:E,3,FALSE)&amp;" / "&amp;VLOOKUP(A63,Startlist!B:E,3,FALSE))</f>
      </c>
      <c r="K63" s="88"/>
    </row>
    <row r="64" spans="1:11" ht="12.75">
      <c r="A64" s="241"/>
      <c r="B64" s="236"/>
      <c r="C64" s="236"/>
      <c r="D64" s="236"/>
      <c r="E64" s="236"/>
      <c r="F64" s="236"/>
      <c r="G64" s="237"/>
      <c r="H64" s="238"/>
      <c r="I64" s="94">
        <f>IF(A64="","",VLOOKUP(A64,Startlist!B:E,3,FALSE)&amp;" / "&amp;VLOOKUP(A64,Startlist!B:E,3,FALSE))</f>
      </c>
      <c r="K64" s="88"/>
    </row>
    <row r="65" spans="1:11" ht="12.75">
      <c r="A65" s="241"/>
      <c r="B65" s="236"/>
      <c r="C65" s="236"/>
      <c r="D65" s="236"/>
      <c r="E65" s="236"/>
      <c r="F65" s="236"/>
      <c r="G65" s="237"/>
      <c r="H65" s="238"/>
      <c r="I65" s="94">
        <f>IF(A65="","",VLOOKUP(A65,Startlist!B:E,3,FALSE)&amp;" / "&amp;VLOOKUP(A65,Startlist!B:E,3,FALSE))</f>
      </c>
      <c r="K65" s="88"/>
    </row>
    <row r="66" spans="1:11" ht="12.75">
      <c r="A66" s="241"/>
      <c r="B66" s="236"/>
      <c r="C66" s="236"/>
      <c r="D66" s="236"/>
      <c r="E66" s="236"/>
      <c r="F66" s="236"/>
      <c r="G66" s="237"/>
      <c r="H66" s="238"/>
      <c r="I66" s="94">
        <f>IF(A66="","",VLOOKUP(A66,Startlist!B:E,3,FALSE)&amp;" / "&amp;VLOOKUP(A66,Startlist!B:E,3,FALSE))</f>
      </c>
      <c r="K66" s="88"/>
    </row>
    <row r="67" spans="1:11" ht="12.75">
      <c r="A67" s="241"/>
      <c r="B67" s="236"/>
      <c r="C67" s="236"/>
      <c r="D67" s="236"/>
      <c r="E67" s="236"/>
      <c r="F67" s="236"/>
      <c r="G67" s="237"/>
      <c r="H67" s="238"/>
      <c r="I67" s="94">
        <f>IF(A67="","",VLOOKUP(A67,Startlist!B:E,3,FALSE)&amp;" / "&amp;VLOOKUP(A67,Startlist!B:E,3,FALSE))</f>
      </c>
      <c r="K67" s="88"/>
    </row>
    <row r="68" spans="1:11" ht="12.75">
      <c r="A68" s="241"/>
      <c r="B68" s="236"/>
      <c r="C68" s="236"/>
      <c r="D68" s="236"/>
      <c r="E68" s="236"/>
      <c r="F68" s="236"/>
      <c r="G68" s="237"/>
      <c r="H68" s="238"/>
      <c r="I68" s="94">
        <f>IF(A68="","",VLOOKUP(A68,Startlist!B:E,3,FALSE)&amp;" / "&amp;VLOOKUP(A68,Startlist!B:E,3,FALSE))</f>
      </c>
      <c r="K68" s="88"/>
    </row>
    <row r="69" spans="1:11" ht="12.75">
      <c r="A69" s="241"/>
      <c r="B69" s="236"/>
      <c r="C69" s="236"/>
      <c r="D69" s="236"/>
      <c r="E69" s="236"/>
      <c r="F69" s="236"/>
      <c r="G69" s="237"/>
      <c r="H69" s="238"/>
      <c r="I69" s="94">
        <f>IF(A69="","",VLOOKUP(A69,Startlist!B:E,3,FALSE)&amp;" / "&amp;VLOOKUP(A69,Startlist!B:E,3,FALSE))</f>
      </c>
      <c r="K69" s="88"/>
    </row>
    <row r="70" spans="1:11" ht="12.75">
      <c r="A70" s="241"/>
      <c r="B70" s="236"/>
      <c r="C70" s="236"/>
      <c r="D70" s="236"/>
      <c r="E70" s="236"/>
      <c r="F70" s="236"/>
      <c r="G70" s="237"/>
      <c r="H70" s="238"/>
      <c r="I70" s="94">
        <f>IF(A70="","",VLOOKUP(A70,Startlist!B:E,3,FALSE)&amp;" / "&amp;VLOOKUP(A70,Startlist!B:E,3,FALSE))</f>
      </c>
      <c r="K70" s="88"/>
    </row>
    <row r="71" spans="1:11" ht="12.75">
      <c r="A71" s="241"/>
      <c r="B71" s="236"/>
      <c r="C71" s="236"/>
      <c r="D71" s="236"/>
      <c r="E71" s="236"/>
      <c r="F71" s="236"/>
      <c r="G71" s="237"/>
      <c r="H71" s="238"/>
      <c r="I71" s="94">
        <f>IF(A71="","",VLOOKUP(A71,Startlist!B:E,3,FALSE)&amp;" / "&amp;VLOOKUP(A71,Startlist!B:E,3,FALSE))</f>
      </c>
      <c r="K71" s="88"/>
    </row>
    <row r="72" spans="1:11" ht="12.75">
      <c r="A72" s="241"/>
      <c r="B72" s="236"/>
      <c r="C72" s="236"/>
      <c r="D72" s="236"/>
      <c r="E72" s="236"/>
      <c r="F72" s="236"/>
      <c r="G72" s="237"/>
      <c r="H72" s="238"/>
      <c r="I72" s="94">
        <f>IF(A72="","",VLOOKUP(A72,Startlist!B:E,3,FALSE)&amp;" / "&amp;VLOOKUP(A72,Startlist!B:E,3,FALSE))</f>
      </c>
      <c r="K72" s="88"/>
    </row>
    <row r="73" spans="1:11" ht="12.75">
      <c r="A73" s="241"/>
      <c r="B73" s="236"/>
      <c r="C73" s="236"/>
      <c r="D73" s="236"/>
      <c r="E73" s="236"/>
      <c r="F73" s="236"/>
      <c r="G73" s="237"/>
      <c r="H73" s="238"/>
      <c r="I73" s="94">
        <f>IF(A73="","",VLOOKUP(A73,Startlist!B:E,3,FALSE)&amp;" / "&amp;VLOOKUP(A73,Startlist!B:E,3,FALSE))</f>
      </c>
      <c r="K73" s="88"/>
    </row>
    <row r="74" spans="1:11" ht="12.75">
      <c r="A74" s="241"/>
      <c r="B74" s="236"/>
      <c r="C74" s="236"/>
      <c r="D74" s="236"/>
      <c r="E74" s="236"/>
      <c r="F74" s="236"/>
      <c r="G74" s="237"/>
      <c r="H74" s="238"/>
      <c r="I74" s="94">
        <f>IF(A74="","",VLOOKUP(A74,Startlist!B:E,3,FALSE)&amp;" / "&amp;VLOOKUP(A74,Startlist!B:E,3,FALSE))</f>
      </c>
      <c r="K74" s="88"/>
    </row>
    <row r="75" spans="1:11" ht="12.75">
      <c r="A75" s="241"/>
      <c r="B75" s="236"/>
      <c r="C75" s="236"/>
      <c r="D75" s="236"/>
      <c r="E75" s="236"/>
      <c r="F75" s="236"/>
      <c r="G75" s="237"/>
      <c r="H75" s="238"/>
      <c r="I75" s="94">
        <f>IF(A75="","",VLOOKUP(A75,Startlist!B:E,3,FALSE)&amp;" / "&amp;VLOOKUP(A75,Startlist!B:E,3,FALSE))</f>
      </c>
      <c r="K75" s="88"/>
    </row>
    <row r="76" spans="1:11" ht="12.75">
      <c r="A76" s="241"/>
      <c r="B76" s="236"/>
      <c r="C76" s="236"/>
      <c r="D76" s="236"/>
      <c r="E76" s="236"/>
      <c r="F76" s="236"/>
      <c r="G76" s="237"/>
      <c r="H76" s="238"/>
      <c r="I76" s="94">
        <f>IF(A76="","",VLOOKUP(A76,Startlist!B:E,3,FALSE)&amp;" / "&amp;VLOOKUP(A76,Startlist!B:E,3,FALSE))</f>
      </c>
      <c r="K76" s="88"/>
    </row>
    <row r="77" spans="1:11" ht="12.75">
      <c r="A77" s="241"/>
      <c r="B77" s="236"/>
      <c r="C77" s="236"/>
      <c r="D77" s="236"/>
      <c r="E77" s="236"/>
      <c r="F77" s="236"/>
      <c r="G77" s="237"/>
      <c r="H77" s="238"/>
      <c r="I77" s="94">
        <f>IF(A77="","",VLOOKUP(A77,Startlist!B:E,3,FALSE)&amp;" / "&amp;VLOOKUP(A77,Startlist!B:E,3,FALSE))</f>
      </c>
      <c r="K77" s="88"/>
    </row>
    <row r="78" spans="1:11" ht="12.75">
      <c r="A78" s="241"/>
      <c r="B78" s="236"/>
      <c r="C78" s="236"/>
      <c r="D78" s="236"/>
      <c r="E78" s="236"/>
      <c r="F78" s="236"/>
      <c r="G78" s="237"/>
      <c r="H78" s="238"/>
      <c r="I78" s="94">
        <f>IF(A78="","",VLOOKUP(A78,Startlist!B:E,3,FALSE)&amp;" / "&amp;VLOOKUP(A78,Startlist!B:E,3,FALSE))</f>
      </c>
      <c r="K78" s="88"/>
    </row>
    <row r="79" spans="1:11" ht="12.75">
      <c r="A79" s="241"/>
      <c r="B79" s="236"/>
      <c r="C79" s="236"/>
      <c r="D79" s="236"/>
      <c r="E79" s="236"/>
      <c r="F79" s="236"/>
      <c r="G79" s="237"/>
      <c r="H79" s="238"/>
      <c r="I79" s="94">
        <f>IF(A79="","",VLOOKUP(A79,Startlist!B:E,3,FALSE)&amp;" / "&amp;VLOOKUP(A79,Startlist!B:E,3,FALSE))</f>
      </c>
      <c r="K79" s="88"/>
    </row>
    <row r="80" spans="1:11" ht="12.75">
      <c r="A80" s="241"/>
      <c r="B80" s="236"/>
      <c r="C80" s="236"/>
      <c r="D80" s="236"/>
      <c r="E80" s="236"/>
      <c r="F80" s="236"/>
      <c r="G80" s="237"/>
      <c r="H80" s="238"/>
      <c r="I80" s="94">
        <f>IF(A80="","",VLOOKUP(A80,Startlist!B:E,3,FALSE)&amp;" / "&amp;VLOOKUP(A80,Startlist!B:E,3,FALSE))</f>
      </c>
      <c r="K80" s="88"/>
    </row>
    <row r="81" spans="1:11" ht="12.75">
      <c r="A81" s="241"/>
      <c r="B81" s="236"/>
      <c r="C81" s="236"/>
      <c r="D81" s="236"/>
      <c r="E81" s="236"/>
      <c r="F81" s="236"/>
      <c r="G81" s="237"/>
      <c r="H81" s="238"/>
      <c r="I81" s="94">
        <f>IF(A81="","",VLOOKUP(A81,Startlist!B:E,3,FALSE)&amp;" / "&amp;VLOOKUP(A81,Startlist!B:E,3,FALSE))</f>
      </c>
      <c r="K81" s="88"/>
    </row>
    <row r="82" spans="1:11" ht="12.75">
      <c r="A82" s="241"/>
      <c r="B82" s="236"/>
      <c r="C82" s="236"/>
      <c r="D82" s="236"/>
      <c r="E82" s="236"/>
      <c r="F82" s="236"/>
      <c r="G82" s="237"/>
      <c r="H82" s="238"/>
      <c r="I82" s="94">
        <f>IF(A82="","",VLOOKUP(A82,Startlist!B:E,3,FALSE)&amp;" / "&amp;VLOOKUP(A82,Startlist!B:E,3,FALSE))</f>
      </c>
      <c r="K82" s="88"/>
    </row>
    <row r="83" spans="1:11" ht="12.75">
      <c r="A83" s="241"/>
      <c r="B83" s="236"/>
      <c r="C83" s="236"/>
      <c r="D83" s="236"/>
      <c r="E83" s="236"/>
      <c r="F83" s="236"/>
      <c r="G83" s="237"/>
      <c r="H83" s="238"/>
      <c r="I83" s="94">
        <f>IF(A83="","",VLOOKUP(A83,Startlist!B:E,3,FALSE)&amp;" / "&amp;VLOOKUP(A83,Startlist!B:E,3,FALSE))</f>
      </c>
      <c r="K83" s="88"/>
    </row>
    <row r="84" spans="1:11" ht="12.75">
      <c r="A84" s="241"/>
      <c r="B84" s="236"/>
      <c r="C84" s="236"/>
      <c r="D84" s="236"/>
      <c r="E84" s="236"/>
      <c r="F84" s="236"/>
      <c r="G84" s="237"/>
      <c r="H84" s="238"/>
      <c r="I84" s="94">
        <f>IF(A84="","",VLOOKUP(A84,Startlist!B:E,3,FALSE)&amp;" / "&amp;VLOOKUP(A84,Startlist!B:E,3,FALSE))</f>
      </c>
      <c r="K84" s="88"/>
    </row>
    <row r="85" spans="1:11" ht="12.75">
      <c r="A85" s="241"/>
      <c r="B85" s="236"/>
      <c r="C85" s="236"/>
      <c r="D85" s="236"/>
      <c r="E85" s="236"/>
      <c r="F85" s="236"/>
      <c r="G85" s="237"/>
      <c r="H85" s="238"/>
      <c r="I85" s="94">
        <f>IF(A85="","",VLOOKUP(A85,Startlist!B:E,3,FALSE)&amp;" / "&amp;VLOOKUP(A85,Startlist!B:E,3,FALSE))</f>
      </c>
      <c r="K85" s="88"/>
    </row>
    <row r="86" spans="1:11" ht="12.75">
      <c r="A86" s="241"/>
      <c r="B86" s="236"/>
      <c r="C86" s="236"/>
      <c r="D86" s="236"/>
      <c r="E86" s="236"/>
      <c r="F86" s="236"/>
      <c r="G86" s="237"/>
      <c r="H86" s="238"/>
      <c r="I86" s="94">
        <f>IF(A86="","",VLOOKUP(A86,Startlist!B:E,3,FALSE)&amp;" / "&amp;VLOOKUP(A86,Startlist!B:E,3,FALSE))</f>
      </c>
      <c r="K86" s="88"/>
    </row>
    <row r="87" spans="1:11" ht="12.75">
      <c r="A87" s="241"/>
      <c r="B87" s="236"/>
      <c r="C87" s="236"/>
      <c r="D87" s="236"/>
      <c r="E87" s="236"/>
      <c r="F87" s="236"/>
      <c r="G87" s="237"/>
      <c r="H87" s="238"/>
      <c r="I87" s="94">
        <f>IF(A87="","",VLOOKUP(A87,Startlist!B:E,3,FALSE)&amp;" / "&amp;VLOOKUP(A87,Startlist!B:E,3,FALSE))</f>
      </c>
      <c r="K87" s="88"/>
    </row>
    <row r="88" spans="1:11" ht="12.75">
      <c r="A88" s="241"/>
      <c r="B88" s="236"/>
      <c r="C88" s="236"/>
      <c r="D88" s="236"/>
      <c r="E88" s="236"/>
      <c r="F88" s="236"/>
      <c r="G88" s="237"/>
      <c r="H88" s="238"/>
      <c r="I88" s="94">
        <f>IF(A88="","",VLOOKUP(A88,Startlist!B:E,3,FALSE)&amp;" / "&amp;VLOOKUP(A88,Startlist!B:E,3,FALSE))</f>
      </c>
      <c r="K88" s="88"/>
    </row>
    <row r="89" spans="1:11" ht="12.75">
      <c r="A89" s="241"/>
      <c r="B89" s="236"/>
      <c r="C89" s="236"/>
      <c r="D89" s="236"/>
      <c r="E89" s="236"/>
      <c r="F89" s="236"/>
      <c r="G89" s="237"/>
      <c r="H89" s="238"/>
      <c r="I89" s="94">
        <f>IF(A89="","",VLOOKUP(A89,Startlist!B:E,3,FALSE)&amp;" / "&amp;VLOOKUP(A89,Startlist!B:E,3,FALSE))</f>
      </c>
      <c r="K89" s="88"/>
    </row>
    <row r="90" spans="1:11" ht="12.75">
      <c r="A90" s="241"/>
      <c r="B90" s="236"/>
      <c r="C90" s="236"/>
      <c r="D90" s="236"/>
      <c r="E90" s="236"/>
      <c r="F90" s="236"/>
      <c r="G90" s="237"/>
      <c r="H90" s="238"/>
      <c r="I90" s="94">
        <f>IF(A90="","",VLOOKUP(A90,Startlist!B:E,3,FALSE)&amp;" / "&amp;VLOOKUP(A90,Startlist!B:E,3,FALSE))</f>
      </c>
      <c r="K90" s="88"/>
    </row>
    <row r="91" spans="1:11" ht="12.75">
      <c r="A91" s="241"/>
      <c r="B91" s="236"/>
      <c r="C91" s="236"/>
      <c r="D91" s="236"/>
      <c r="E91" s="236"/>
      <c r="F91" s="236"/>
      <c r="G91" s="237"/>
      <c r="H91" s="238"/>
      <c r="I91" s="94">
        <f>IF(A91="","",VLOOKUP(A91,Startlist!B:E,3,FALSE)&amp;" / "&amp;VLOOKUP(A91,Startlist!B:E,3,FALSE))</f>
      </c>
      <c r="K91" s="88"/>
    </row>
    <row r="92" spans="1:11" ht="12.75">
      <c r="A92" s="241"/>
      <c r="B92" s="236"/>
      <c r="C92" s="236"/>
      <c r="D92" s="236"/>
      <c r="E92" s="236"/>
      <c r="F92" s="236"/>
      <c r="G92" s="237"/>
      <c r="H92" s="238"/>
      <c r="I92" s="94">
        <f>IF(A92="","",VLOOKUP(A92,Startlist!B:E,3,FALSE)&amp;" / "&amp;VLOOKUP(A92,Startlist!B:E,3,FALSE))</f>
      </c>
      <c r="K92" s="88"/>
    </row>
    <row r="93" spans="1:11" ht="12.75">
      <c r="A93" s="241"/>
      <c r="B93" s="236"/>
      <c r="C93" s="236"/>
      <c r="D93" s="236"/>
      <c r="E93" s="236"/>
      <c r="F93" s="236"/>
      <c r="G93" s="237"/>
      <c r="H93" s="238"/>
      <c r="I93" s="94">
        <f>IF(A93="","",VLOOKUP(A93,Startlist!B:E,3,FALSE)&amp;" / "&amp;VLOOKUP(A93,Startlist!B:E,3,FALSE))</f>
      </c>
      <c r="K93" s="88"/>
    </row>
    <row r="94" spans="1:11" ht="12.75">
      <c r="A94" s="241"/>
      <c r="B94" s="236"/>
      <c r="C94" s="236"/>
      <c r="D94" s="236"/>
      <c r="E94" s="236"/>
      <c r="F94" s="236"/>
      <c r="G94" s="237"/>
      <c r="H94" s="238"/>
      <c r="I94" s="94">
        <f>IF(A94="","",VLOOKUP(A94,Startlist!B:E,3,FALSE)&amp;" / "&amp;VLOOKUP(A94,Startlist!B:E,3,FALSE))</f>
      </c>
      <c r="K94" s="88"/>
    </row>
    <row r="95" spans="1:11" ht="12.75">
      <c r="A95" s="241"/>
      <c r="B95" s="236"/>
      <c r="C95" s="236"/>
      <c r="D95" s="236"/>
      <c r="E95" s="236"/>
      <c r="F95" s="236"/>
      <c r="G95" s="237"/>
      <c r="H95" s="238"/>
      <c r="I95" s="94">
        <f>IF(A95="","",VLOOKUP(A95,Startlist!B:E,3,FALSE)&amp;" / "&amp;VLOOKUP(A95,Startlist!B:E,3,FALSE))</f>
      </c>
      <c r="K95" s="88"/>
    </row>
    <row r="96" spans="1:11" ht="12.75">
      <c r="A96" s="241"/>
      <c r="B96" s="236"/>
      <c r="C96" s="236"/>
      <c r="D96" s="236"/>
      <c r="E96" s="236"/>
      <c r="F96" s="236"/>
      <c r="G96" s="237"/>
      <c r="H96" s="238"/>
      <c r="I96" s="94">
        <f>IF(A96="","",VLOOKUP(A96,Startlist!B:E,3,FALSE)&amp;" / "&amp;VLOOKUP(A96,Startlist!B:E,3,FALSE))</f>
      </c>
      <c r="K96" s="88"/>
    </row>
    <row r="97" spans="1:11" ht="12.75">
      <c r="A97" s="241"/>
      <c r="B97" s="236"/>
      <c r="C97" s="236"/>
      <c r="D97" s="236"/>
      <c r="E97" s="236"/>
      <c r="F97" s="236"/>
      <c r="G97" s="237"/>
      <c r="H97" s="238"/>
      <c r="I97" s="94">
        <f>IF(A97="","",VLOOKUP(A97,Startlist!B:E,3,FALSE)&amp;" / "&amp;VLOOKUP(A97,Startlist!B:E,3,FALSE))</f>
      </c>
      <c r="K97" s="88"/>
    </row>
    <row r="98" spans="1:11" ht="12.75">
      <c r="A98" s="241"/>
      <c r="B98" s="236"/>
      <c r="C98" s="236"/>
      <c r="D98" s="236"/>
      <c r="E98" s="236"/>
      <c r="F98" s="236"/>
      <c r="G98" s="237"/>
      <c r="H98" s="238"/>
      <c r="I98" s="94">
        <f>IF(A98="","",VLOOKUP(A98,Startlist!B:E,3,FALSE)&amp;" / "&amp;VLOOKUP(A98,Startlist!B:E,3,FALSE))</f>
      </c>
      <c r="K98" s="88"/>
    </row>
    <row r="99" spans="1:11" ht="12.75">
      <c r="A99" s="241"/>
      <c r="B99" s="236"/>
      <c r="C99" s="236"/>
      <c r="D99" s="236"/>
      <c r="E99" s="236"/>
      <c r="F99" s="236"/>
      <c r="G99" s="237"/>
      <c r="H99" s="238"/>
      <c r="I99" s="94">
        <f>IF(A99="","",VLOOKUP(A99,Startlist!B:E,3,FALSE)&amp;" / "&amp;VLOOKUP(A99,Startlist!B:E,3,FALSE))</f>
      </c>
      <c r="K99" s="88"/>
    </row>
    <row r="100" spans="1:11" ht="12.75">
      <c r="A100" s="241"/>
      <c r="B100" s="236"/>
      <c r="C100" s="236"/>
      <c r="D100" s="236"/>
      <c r="E100" s="236"/>
      <c r="F100" s="236"/>
      <c r="G100" s="237"/>
      <c r="H100" s="238"/>
      <c r="I100" s="94">
        <f>IF(A100="","",VLOOKUP(A100,Startlist!B:E,3,FALSE)&amp;" / "&amp;VLOOKUP(A100,Startlist!B:E,3,FALSE))</f>
      </c>
      <c r="K100" s="88"/>
    </row>
    <row r="101" spans="1:11" ht="12.75">
      <c r="A101" s="241"/>
      <c r="B101" s="236"/>
      <c r="C101" s="236"/>
      <c r="D101" s="236"/>
      <c r="E101" s="236"/>
      <c r="F101" s="236"/>
      <c r="G101" s="237"/>
      <c r="H101" s="238"/>
      <c r="I101" s="94">
        <f>IF(A101="","",VLOOKUP(A101,Startlist!B:E,3,FALSE)&amp;" / "&amp;VLOOKUP(A101,Startlist!B:E,3,FALSE))</f>
      </c>
      <c r="K101" s="88"/>
    </row>
    <row r="102" spans="1:11" ht="12.75">
      <c r="A102" s="241"/>
      <c r="B102" s="236"/>
      <c r="C102" s="236"/>
      <c r="D102" s="236"/>
      <c r="E102" s="236"/>
      <c r="F102" s="236"/>
      <c r="G102" s="237"/>
      <c r="H102" s="238"/>
      <c r="I102" s="94">
        <f>IF(A102="","",VLOOKUP(A102,Startlist!B:E,3,FALSE)&amp;" / "&amp;VLOOKUP(A102,Startlist!B:E,3,FALSE))</f>
      </c>
      <c r="K102" s="88"/>
    </row>
    <row r="103" spans="1:11" ht="12.75">
      <c r="A103" s="241"/>
      <c r="B103" s="236"/>
      <c r="C103" s="236"/>
      <c r="D103" s="236"/>
      <c r="E103" s="236"/>
      <c r="F103" s="236"/>
      <c r="G103" s="237"/>
      <c r="H103" s="238"/>
      <c r="I103" s="94">
        <f>IF(A103="","",VLOOKUP(A103,Startlist!B:E,3,FALSE)&amp;" / "&amp;VLOOKUP(A103,Startlist!B:E,3,FALSE))</f>
      </c>
      <c r="K103" s="88"/>
    </row>
    <row r="104" spans="1:11" ht="12.75">
      <c r="A104" s="241"/>
      <c r="B104" s="236"/>
      <c r="C104" s="236"/>
      <c r="D104" s="236"/>
      <c r="E104" s="236"/>
      <c r="F104" s="236"/>
      <c r="G104" s="237"/>
      <c r="H104" s="238"/>
      <c r="I104" s="94">
        <f>IF(A104="","",VLOOKUP(A104,Startlist!B:E,3,FALSE)&amp;" / "&amp;VLOOKUP(A104,Startlist!B:E,3,FALSE))</f>
      </c>
      <c r="K104" s="88"/>
    </row>
    <row r="105" spans="1:11" ht="12.75">
      <c r="A105" s="241"/>
      <c r="B105" s="236"/>
      <c r="C105" s="236"/>
      <c r="D105" s="236"/>
      <c r="E105" s="236"/>
      <c r="F105" s="236"/>
      <c r="G105" s="237"/>
      <c r="H105" s="238"/>
      <c r="I105" s="94">
        <f>IF(A105="","",VLOOKUP(A105,Startlist!B:E,3,FALSE)&amp;" / "&amp;VLOOKUP(A105,Startlist!B:E,3,FALSE))</f>
      </c>
      <c r="K105" s="88"/>
    </row>
    <row r="106" spans="1:11" ht="12.75">
      <c r="A106" s="241"/>
      <c r="B106" s="236"/>
      <c r="C106" s="236"/>
      <c r="D106" s="236"/>
      <c r="E106" s="236"/>
      <c r="F106" s="236"/>
      <c r="G106" s="237"/>
      <c r="H106" s="238"/>
      <c r="I106" s="94">
        <f>IF(A106="","",VLOOKUP(A106,Startlist!B:E,3,FALSE)&amp;" / "&amp;VLOOKUP(A106,Startlist!B:E,3,FALSE))</f>
      </c>
      <c r="K106" s="88"/>
    </row>
    <row r="107" spans="1:11" ht="12.75">
      <c r="A107" s="241"/>
      <c r="B107" s="236"/>
      <c r="C107" s="236"/>
      <c r="D107" s="236"/>
      <c r="E107" s="236"/>
      <c r="F107" s="236"/>
      <c r="G107" s="237"/>
      <c r="H107" s="238"/>
      <c r="I107" s="94">
        <f>IF(A107="","",VLOOKUP(A107,Startlist!B:E,3,FALSE)&amp;" / "&amp;VLOOKUP(A107,Startlist!B:E,3,FALSE))</f>
      </c>
      <c r="K107" s="88"/>
    </row>
    <row r="108" spans="1:11" ht="12.75">
      <c r="A108" s="241"/>
      <c r="B108" s="236"/>
      <c r="C108" s="236"/>
      <c r="D108" s="236"/>
      <c r="E108" s="236"/>
      <c r="F108" s="236"/>
      <c r="G108" s="237"/>
      <c r="H108" s="238"/>
      <c r="I108" s="94">
        <f>IF(A108="","",VLOOKUP(A108,Startlist!B:E,3,FALSE)&amp;" / "&amp;VLOOKUP(A108,Startlist!B:E,3,FALSE))</f>
      </c>
      <c r="K108" s="88"/>
    </row>
    <row r="109" spans="1:11" ht="12.75">
      <c r="A109" s="241"/>
      <c r="B109" s="236"/>
      <c r="C109" s="236"/>
      <c r="D109" s="236"/>
      <c r="E109" s="236"/>
      <c r="F109" s="236"/>
      <c r="G109" s="237"/>
      <c r="H109" s="238"/>
      <c r="I109" s="94">
        <f>IF(A109="","",VLOOKUP(A109,Startlist!B:E,3,FALSE)&amp;" / "&amp;VLOOKUP(A109,Startlist!B:E,3,FALSE))</f>
      </c>
      <c r="K109" s="88"/>
    </row>
    <row r="110" spans="1:11" ht="12.75">
      <c r="A110" s="241"/>
      <c r="B110" s="236"/>
      <c r="C110" s="236"/>
      <c r="D110" s="236"/>
      <c r="E110" s="236"/>
      <c r="F110" s="236"/>
      <c r="G110" s="237"/>
      <c r="H110" s="238"/>
      <c r="I110" s="94">
        <f>IF(A110="","",VLOOKUP(A110,Startlist!B:E,3,FALSE)&amp;" / "&amp;VLOOKUP(A110,Startlist!B:E,3,FALSE))</f>
      </c>
      <c r="K110" s="88"/>
    </row>
    <row r="111" spans="1:11" ht="12.75">
      <c r="A111" s="241"/>
      <c r="B111" s="236"/>
      <c r="C111" s="236"/>
      <c r="D111" s="236"/>
      <c r="E111" s="236"/>
      <c r="F111" s="236"/>
      <c r="G111" s="237"/>
      <c r="H111" s="238"/>
      <c r="I111" s="94">
        <f>IF(A111="","",VLOOKUP(A111,Startlist!B:E,3,FALSE)&amp;" / "&amp;VLOOKUP(A111,Startlist!B:E,3,FALSE))</f>
      </c>
      <c r="K111" s="88"/>
    </row>
    <row r="112" spans="1:11" ht="12.75">
      <c r="A112" s="241"/>
      <c r="B112" s="236"/>
      <c r="C112" s="236"/>
      <c r="D112" s="236"/>
      <c r="E112" s="236"/>
      <c r="F112" s="236"/>
      <c r="G112" s="237"/>
      <c r="H112" s="238"/>
      <c r="I112" s="94">
        <f>IF(A112="","",VLOOKUP(A112,Startlist!B:E,3,FALSE)&amp;" / "&amp;VLOOKUP(A112,Startlist!B:E,3,FALSE))</f>
      </c>
      <c r="K112" s="88"/>
    </row>
    <row r="113" spans="1:11" ht="12.75">
      <c r="A113" s="241"/>
      <c r="B113" s="236"/>
      <c r="C113" s="236"/>
      <c r="D113" s="236"/>
      <c r="E113" s="236"/>
      <c r="F113" s="236"/>
      <c r="G113" s="237"/>
      <c r="H113" s="238"/>
      <c r="I113" s="94">
        <f>IF(A113="","",VLOOKUP(A113,Startlist!B:E,3,FALSE)&amp;" / "&amp;VLOOKUP(A113,Startlist!B:E,3,FALSE))</f>
      </c>
      <c r="K113" s="88"/>
    </row>
    <row r="114" spans="1:11" ht="12.75">
      <c r="A114" s="241"/>
      <c r="B114" s="236"/>
      <c r="C114" s="236"/>
      <c r="D114" s="236"/>
      <c r="E114" s="236"/>
      <c r="F114" s="236"/>
      <c r="G114" s="237"/>
      <c r="H114" s="238"/>
      <c r="I114" s="94">
        <f>IF(A114="","",VLOOKUP(A114,Startlist!B:E,3,FALSE)&amp;" / "&amp;VLOOKUP(A114,Startlist!B:E,3,FALSE))</f>
      </c>
      <c r="K114" s="88"/>
    </row>
    <row r="115" spans="1:11" ht="12.75">
      <c r="A115" s="241"/>
      <c r="B115" s="236"/>
      <c r="C115" s="236"/>
      <c r="D115" s="236"/>
      <c r="E115" s="236"/>
      <c r="F115" s="236"/>
      <c r="G115" s="237"/>
      <c r="H115" s="238"/>
      <c r="I115" s="94">
        <f>IF(A115="","",VLOOKUP(A115,Startlist!B:E,3,FALSE)&amp;" / "&amp;VLOOKUP(A115,Startlist!B:E,3,FALSE))</f>
      </c>
      <c r="K115" s="88"/>
    </row>
    <row r="116" spans="1:11" ht="12.75">
      <c r="A116" s="241"/>
      <c r="B116" s="236"/>
      <c r="C116" s="236"/>
      <c r="D116" s="236"/>
      <c r="E116" s="236"/>
      <c r="F116" s="236"/>
      <c r="G116" s="237"/>
      <c r="H116" s="238"/>
      <c r="I116" s="94">
        <f>IF(A116="","",VLOOKUP(A116,Startlist!B:E,3,FALSE)&amp;" / "&amp;VLOOKUP(A116,Startlist!B:E,3,FALSE))</f>
      </c>
      <c r="K116" s="88"/>
    </row>
    <row r="117" spans="1:11" ht="12.75">
      <c r="A117" s="241"/>
      <c r="B117" s="236"/>
      <c r="C117" s="236"/>
      <c r="D117" s="236"/>
      <c r="E117" s="236"/>
      <c r="F117" s="236"/>
      <c r="G117" s="237"/>
      <c r="H117" s="238"/>
      <c r="I117" s="94">
        <f>IF(A117="","",VLOOKUP(A117,Startlist!B:E,3,FALSE)&amp;" / "&amp;VLOOKUP(A117,Startlist!B:E,3,FALSE))</f>
      </c>
      <c r="K117" s="88"/>
    </row>
    <row r="118" spans="1:11" ht="12.75">
      <c r="A118" s="241"/>
      <c r="B118" s="236"/>
      <c r="C118" s="236"/>
      <c r="D118" s="236"/>
      <c r="E118" s="236"/>
      <c r="F118" s="236"/>
      <c r="G118" s="237"/>
      <c r="H118" s="238"/>
      <c r="I118" s="94">
        <f>IF(A118="","",VLOOKUP(A118,Startlist!B:E,3,FALSE)&amp;" / "&amp;VLOOKUP(A118,Startlist!B:E,3,FALSE))</f>
      </c>
      <c r="K118" s="88"/>
    </row>
    <row r="119" spans="1:11" ht="12.75">
      <c r="A119" s="241"/>
      <c r="B119" s="236"/>
      <c r="C119" s="236"/>
      <c r="D119" s="236"/>
      <c r="E119" s="236"/>
      <c r="F119" s="236"/>
      <c r="G119" s="237"/>
      <c r="H119" s="238"/>
      <c r="I119" s="94">
        <f>IF(A119="","",VLOOKUP(A119,Startlist!B:E,3,FALSE)&amp;" / "&amp;VLOOKUP(A119,Startlist!B:E,3,FALSE))</f>
      </c>
      <c r="K119" s="88"/>
    </row>
    <row r="120" spans="1:11" ht="12.75">
      <c r="A120" s="241"/>
      <c r="B120" s="236"/>
      <c r="C120" s="236"/>
      <c r="D120" s="236"/>
      <c r="E120" s="236"/>
      <c r="F120" s="236"/>
      <c r="G120" s="237"/>
      <c r="H120" s="238"/>
      <c r="I120" s="94">
        <f>IF(A120="","",VLOOKUP(A120,Startlist!B:E,3,FALSE)&amp;" / "&amp;VLOOKUP(A120,Startlist!B:E,3,FALSE))</f>
      </c>
      <c r="K120" s="88"/>
    </row>
    <row r="121" spans="1:11" ht="12.75">
      <c r="A121" s="241"/>
      <c r="B121" s="236"/>
      <c r="C121" s="236"/>
      <c r="D121" s="236"/>
      <c r="E121" s="236"/>
      <c r="F121" s="236"/>
      <c r="G121" s="237"/>
      <c r="H121" s="238"/>
      <c r="I121" s="94">
        <f>IF(A121="","",VLOOKUP(A121,Startlist!B:E,3,FALSE)&amp;" / "&amp;VLOOKUP(A121,Startlist!B:E,3,FALSE))</f>
      </c>
      <c r="K121" s="88"/>
    </row>
    <row r="122" spans="1:11" ht="12.75">
      <c r="A122" s="241"/>
      <c r="B122" s="236"/>
      <c r="C122" s="236"/>
      <c r="D122" s="236"/>
      <c r="E122" s="236"/>
      <c r="F122" s="236"/>
      <c r="G122" s="237"/>
      <c r="H122" s="238"/>
      <c r="I122" s="94">
        <f>IF(A122="","",VLOOKUP(A122,Startlist!B:E,3,FALSE)&amp;" / "&amp;VLOOKUP(A122,Startlist!B:E,3,FALSE))</f>
      </c>
      <c r="K122" s="88"/>
    </row>
    <row r="123" spans="1:11" ht="12.75">
      <c r="A123" s="241"/>
      <c r="B123" s="236"/>
      <c r="C123" s="236"/>
      <c r="D123" s="236"/>
      <c r="E123" s="236"/>
      <c r="F123" s="236"/>
      <c r="G123" s="237"/>
      <c r="H123" s="238"/>
      <c r="I123" s="94">
        <f>IF(A123="","",VLOOKUP(A123,Startlist!B:E,3,FALSE)&amp;" / "&amp;VLOOKUP(A123,Startlist!B:E,3,FALSE))</f>
      </c>
      <c r="K123" s="88"/>
    </row>
    <row r="124" spans="1:11" ht="12.75">
      <c r="A124" s="241"/>
      <c r="B124" s="236"/>
      <c r="C124" s="236"/>
      <c r="D124" s="236"/>
      <c r="E124" s="236"/>
      <c r="F124" s="236"/>
      <c r="G124" s="237"/>
      <c r="H124" s="238"/>
      <c r="I124" s="94">
        <f>IF(A124="","",VLOOKUP(A124,Startlist!B:E,3,FALSE)&amp;" / "&amp;VLOOKUP(A124,Startlist!B:E,3,FALSE))</f>
      </c>
      <c r="K124" s="88"/>
    </row>
    <row r="125" spans="1:11" ht="12.75">
      <c r="A125" s="241"/>
      <c r="B125" s="236"/>
      <c r="C125" s="236"/>
      <c r="D125" s="236"/>
      <c r="E125" s="236"/>
      <c r="F125" s="236"/>
      <c r="G125" s="237"/>
      <c r="H125" s="238"/>
      <c r="I125" s="94">
        <f>IF(A125="","",VLOOKUP(A125,Startlist!B:E,3,FALSE)&amp;" / "&amp;VLOOKUP(A125,Startlist!B:E,3,FALSE))</f>
      </c>
      <c r="K125" s="88"/>
    </row>
    <row r="126" spans="1:11" ht="12.75">
      <c r="A126" s="116"/>
      <c r="B126" s="185"/>
      <c r="C126" s="185"/>
      <c r="D126" s="185"/>
      <c r="E126" s="185"/>
      <c r="F126" s="185"/>
      <c r="G126" s="101"/>
      <c r="H126" s="102"/>
      <c r="I126" s="119">
        <f>IF(A126="","",VLOOKUP(A126,Startlist!B:E,3,FALSE)&amp;" / "&amp;VLOOKUP(A126,Startlist!B:E,3,FALSE))</f>
      </c>
      <c r="J126" s="32"/>
      <c r="K126" s="88"/>
    </row>
    <row r="127" spans="1:11" ht="12.75">
      <c r="A127" s="116"/>
      <c r="B127" s="185"/>
      <c r="C127" s="185"/>
      <c r="D127" s="185"/>
      <c r="E127" s="185"/>
      <c r="F127" s="185"/>
      <c r="G127" s="101"/>
      <c r="H127" s="102"/>
      <c r="I127" s="119">
        <f>IF(A127="","",VLOOKUP(A127,Startlist!B:E,3,FALSE)&amp;" / "&amp;VLOOKUP(A127,Startlist!B:E,3,FALSE))</f>
      </c>
      <c r="J127" s="32"/>
      <c r="K127" s="88"/>
    </row>
    <row r="128" spans="1:11" ht="12.75">
      <c r="A128" s="116"/>
      <c r="B128" s="185"/>
      <c r="C128" s="185"/>
      <c r="D128" s="185"/>
      <c r="E128" s="185"/>
      <c r="F128" s="185"/>
      <c r="G128" s="101"/>
      <c r="H128" s="102"/>
      <c r="I128" s="119">
        <f>IF(A128="","",VLOOKUP(A128,Startlist!B:E,3,FALSE)&amp;" / "&amp;VLOOKUP(A128,Startlist!B:E,3,FALSE))</f>
      </c>
      <c r="J128" s="32"/>
      <c r="K128" s="88"/>
    </row>
    <row r="129" spans="1:11" ht="12.75">
      <c r="A129" s="116"/>
      <c r="B129" s="185"/>
      <c r="C129" s="185"/>
      <c r="D129" s="185"/>
      <c r="E129" s="185"/>
      <c r="F129" s="185"/>
      <c r="G129" s="101"/>
      <c r="H129" s="102"/>
      <c r="I129" s="119">
        <f>IF(A129="","",VLOOKUP(A129,Startlist!B:E,3,FALSE)&amp;" / "&amp;VLOOKUP(A129,Startlist!B:E,3,FALSE))</f>
      </c>
      <c r="J129" s="32"/>
      <c r="K129" s="88"/>
    </row>
    <row r="130" spans="1:11" ht="12.75">
      <c r="A130" s="116"/>
      <c r="B130" s="185"/>
      <c r="C130" s="185"/>
      <c r="D130" s="185"/>
      <c r="E130" s="185"/>
      <c r="F130" s="185"/>
      <c r="G130" s="101"/>
      <c r="H130" s="102"/>
      <c r="I130" s="119">
        <f>IF(A130="","",VLOOKUP(A130,Startlist!B:E,3,FALSE)&amp;" / "&amp;VLOOKUP(A130,Startlist!B:E,3,FALSE))</f>
      </c>
      <c r="J130" s="32"/>
      <c r="K130" s="88"/>
    </row>
    <row r="131" spans="1:11" ht="12.75">
      <c r="A131" s="116"/>
      <c r="B131" s="185"/>
      <c r="C131" s="185"/>
      <c r="D131" s="185"/>
      <c r="E131" s="185"/>
      <c r="F131" s="185"/>
      <c r="G131" s="101"/>
      <c r="H131" s="102"/>
      <c r="I131" s="119">
        <f>IF(A131="","",VLOOKUP(A131,Startlist!B:E,3,FALSE)&amp;" / "&amp;VLOOKUP(A131,Startlist!B:E,3,FALSE))</f>
      </c>
      <c r="J131" s="32"/>
      <c r="K131" s="88"/>
    </row>
    <row r="132" spans="1:11" ht="12.75">
      <c r="A132" s="116"/>
      <c r="B132" s="185"/>
      <c r="C132" s="185"/>
      <c r="D132" s="185"/>
      <c r="E132" s="185"/>
      <c r="F132" s="185"/>
      <c r="G132" s="101"/>
      <c r="H132" s="102"/>
      <c r="I132" s="119">
        <f>IF(A132="","",VLOOKUP(A132,Startlist!B:E,3,FALSE)&amp;" / "&amp;VLOOKUP(A132,Startlist!B:E,3,FALSE))</f>
      </c>
      <c r="J132" s="32"/>
      <c r="K132" s="88"/>
    </row>
    <row r="133" spans="1:11" ht="12.75">
      <c r="A133" s="116"/>
      <c r="B133" s="185"/>
      <c r="C133" s="185"/>
      <c r="D133" s="185"/>
      <c r="E133" s="185"/>
      <c r="F133" s="185"/>
      <c r="G133" s="101"/>
      <c r="H133" s="102"/>
      <c r="I133" s="119">
        <f>IF(A133="","",VLOOKUP(A133,Startlist!B:E,3,FALSE)&amp;" / "&amp;VLOOKUP(A133,Startlist!B:E,3,FALSE))</f>
      </c>
      <c r="J133" s="32"/>
      <c r="K133" s="88"/>
    </row>
    <row r="134" spans="1:11" ht="12.75">
      <c r="A134" s="116"/>
      <c r="B134" s="185"/>
      <c r="C134" s="185"/>
      <c r="D134" s="185"/>
      <c r="E134" s="185"/>
      <c r="F134" s="185"/>
      <c r="G134" s="101"/>
      <c r="H134" s="102"/>
      <c r="I134" s="119">
        <f>IF(A134="","",VLOOKUP(A134,Startlist!B:E,3,FALSE)&amp;" / "&amp;VLOOKUP(A134,Startlist!B:E,3,FALSE))</f>
      </c>
      <c r="J134" s="32"/>
      <c r="K134" s="88"/>
    </row>
    <row r="135" spans="1:11" ht="12.75">
      <c r="A135" s="116"/>
      <c r="B135" s="185"/>
      <c r="C135" s="185"/>
      <c r="D135" s="185"/>
      <c r="E135" s="185"/>
      <c r="F135" s="185"/>
      <c r="G135" s="101"/>
      <c r="H135" s="102"/>
      <c r="I135" s="119">
        <f>IF(A135="","",VLOOKUP(A135,Startlist!B:E,3,FALSE)&amp;" / "&amp;VLOOKUP(A135,Startlist!B:E,3,FALSE))</f>
      </c>
      <c r="J135" s="32"/>
      <c r="K135" s="88"/>
    </row>
    <row r="136" spans="1:11" ht="12.75">
      <c r="A136" s="116"/>
      <c r="B136" s="185"/>
      <c r="C136" s="185"/>
      <c r="D136" s="185"/>
      <c r="E136" s="185"/>
      <c r="F136" s="185"/>
      <c r="G136" s="101"/>
      <c r="H136" s="102"/>
      <c r="I136" s="119">
        <f>IF(A136="","",VLOOKUP(A136,Startlist!B:E,3,FALSE)&amp;" / "&amp;VLOOKUP(A136,Startlist!B:E,3,FALSE))</f>
      </c>
      <c r="J136" s="32"/>
      <c r="K136" s="88"/>
    </row>
    <row r="137" spans="1:11" ht="12.75">
      <c r="A137" s="116"/>
      <c r="B137" s="185"/>
      <c r="C137" s="185"/>
      <c r="D137" s="185"/>
      <c r="E137" s="185"/>
      <c r="F137" s="185"/>
      <c r="G137" s="101"/>
      <c r="H137" s="102"/>
      <c r="I137" s="119">
        <f>IF(A137="","",VLOOKUP(A137,Startlist!B:E,3,FALSE)&amp;" / "&amp;VLOOKUP(A137,Startlist!B:E,3,FALSE))</f>
      </c>
      <c r="J137" s="32"/>
      <c r="K137" s="88"/>
    </row>
    <row r="138" spans="1:11" ht="12.75">
      <c r="A138" s="116"/>
      <c r="B138" s="185"/>
      <c r="C138" s="185"/>
      <c r="D138" s="185"/>
      <c r="E138" s="185"/>
      <c r="F138" s="185"/>
      <c r="G138" s="101"/>
      <c r="H138" s="102"/>
      <c r="I138" s="119">
        <f>IF(A138="","",VLOOKUP(A138,Startlist!B:E,3,FALSE)&amp;" / "&amp;VLOOKUP(A138,Startlist!B:E,3,FALSE))</f>
      </c>
      <c r="J138" s="32"/>
      <c r="K138" s="88"/>
    </row>
    <row r="139" spans="1:11" ht="12.75">
      <c r="A139" s="116"/>
      <c r="B139" s="185"/>
      <c r="C139" s="185"/>
      <c r="D139" s="185"/>
      <c r="E139" s="185"/>
      <c r="F139" s="185"/>
      <c r="G139" s="101"/>
      <c r="H139" s="102"/>
      <c r="I139" s="119">
        <f>IF(A139="","",VLOOKUP(A139,Startlist!B:E,3,FALSE)&amp;" / "&amp;VLOOKUP(A139,Startlist!B:E,3,FALSE))</f>
      </c>
      <c r="J139" s="32"/>
      <c r="K139" s="88"/>
    </row>
    <row r="140" spans="1:11" ht="12.75">
      <c r="A140" s="116"/>
      <c r="B140" s="185"/>
      <c r="C140" s="185"/>
      <c r="D140" s="185"/>
      <c r="E140" s="185"/>
      <c r="F140" s="185"/>
      <c r="G140" s="101"/>
      <c r="H140" s="102"/>
      <c r="I140" s="119">
        <f>IF(A140="","",VLOOKUP(A140,Startlist!B:E,3,FALSE)&amp;" / "&amp;VLOOKUP(A140,Startlist!B:E,3,FALSE))</f>
      </c>
      <c r="J140" s="32"/>
      <c r="K140" s="88"/>
    </row>
    <row r="141" spans="1:11" ht="12.75">
      <c r="A141" s="116"/>
      <c r="B141" s="185"/>
      <c r="C141" s="185"/>
      <c r="D141" s="185"/>
      <c r="E141" s="185"/>
      <c r="F141" s="185"/>
      <c r="G141" s="101"/>
      <c r="H141" s="102"/>
      <c r="I141" s="119">
        <f>IF(A141="","",VLOOKUP(A141,Startlist!B:E,3,FALSE)&amp;" / "&amp;VLOOKUP(A141,Startlist!B:E,3,FALSE))</f>
      </c>
      <c r="J141" s="32"/>
      <c r="K141" s="88"/>
    </row>
    <row r="142" spans="1:11" ht="12.75">
      <c r="A142" s="116"/>
      <c r="B142" s="185"/>
      <c r="C142" s="185"/>
      <c r="D142" s="185"/>
      <c r="E142" s="185"/>
      <c r="F142" s="185"/>
      <c r="G142" s="101"/>
      <c r="H142" s="102"/>
      <c r="I142" s="119">
        <f>IF(A142="","",VLOOKUP(A142,Startlist!B:E,3,FALSE)&amp;" / "&amp;VLOOKUP(A142,Startlist!B:E,3,FALSE))</f>
      </c>
      <c r="J142" s="32"/>
      <c r="K142" s="88"/>
    </row>
    <row r="143" spans="1:11" ht="12.75">
      <c r="A143" s="116"/>
      <c r="B143" s="185"/>
      <c r="C143" s="185"/>
      <c r="D143" s="185"/>
      <c r="E143" s="185"/>
      <c r="F143" s="185"/>
      <c r="G143" s="101"/>
      <c r="H143" s="102"/>
      <c r="I143" s="119">
        <f>IF(A143="","",VLOOKUP(A143,Startlist!B:E,3,FALSE)&amp;" / "&amp;VLOOKUP(A143,Startlist!B:E,3,FALSE))</f>
      </c>
      <c r="J143" s="32"/>
      <c r="K143" s="88"/>
    </row>
    <row r="144" spans="1:11" ht="12.75">
      <c r="A144" s="116"/>
      <c r="B144" s="185"/>
      <c r="C144" s="185"/>
      <c r="D144" s="185"/>
      <c r="E144" s="185"/>
      <c r="F144" s="185"/>
      <c r="G144" s="101"/>
      <c r="H144" s="102"/>
      <c r="I144" s="119">
        <f>IF(A144="","",VLOOKUP(A144,Startlist!B:E,3,FALSE)&amp;" / "&amp;VLOOKUP(A144,Startlist!B:E,3,FALSE))</f>
      </c>
      <c r="J144" s="32"/>
      <c r="K144" s="88"/>
    </row>
    <row r="145" spans="1:11" ht="12.75">
      <c r="A145" s="116"/>
      <c r="B145" s="185"/>
      <c r="C145" s="185"/>
      <c r="D145" s="185"/>
      <c r="E145" s="185"/>
      <c r="F145" s="185"/>
      <c r="G145" s="101"/>
      <c r="H145" s="102"/>
      <c r="I145" s="119">
        <f>IF(A145="","",VLOOKUP(A145,Startlist!B:E,3,FALSE)&amp;" / "&amp;VLOOKUP(A145,Startlist!B:E,3,FALSE))</f>
      </c>
      <c r="J145" s="32"/>
      <c r="K145" s="88"/>
    </row>
    <row r="146" spans="1:11" ht="12.75">
      <c r="A146" s="116"/>
      <c r="B146" s="185"/>
      <c r="C146" s="185"/>
      <c r="D146" s="185"/>
      <c r="E146" s="185"/>
      <c r="F146" s="185"/>
      <c r="G146" s="101"/>
      <c r="H146" s="102"/>
      <c r="I146" s="119">
        <f>IF(A146="","",VLOOKUP(A146,Startlist!B:E,3,FALSE)&amp;" / "&amp;VLOOKUP(A146,Startlist!B:E,3,FALSE))</f>
      </c>
      <c r="J146" s="32"/>
      <c r="K146" s="88"/>
    </row>
    <row r="147" spans="1:11" ht="12.75">
      <c r="A147" s="116"/>
      <c r="B147" s="185"/>
      <c r="C147" s="185"/>
      <c r="D147" s="185"/>
      <c r="E147" s="185"/>
      <c r="F147" s="185"/>
      <c r="G147" s="101"/>
      <c r="H147" s="102"/>
      <c r="I147" s="119">
        <f>IF(A147="","",VLOOKUP(A147,Startlist!B:E,3,FALSE)&amp;" / "&amp;VLOOKUP(A147,Startlist!B:E,3,FALSE))</f>
      </c>
      <c r="J147" s="32"/>
      <c r="K147" s="88"/>
    </row>
    <row r="148" spans="1:11" ht="12.75">
      <c r="A148" s="116"/>
      <c r="B148" s="185"/>
      <c r="C148" s="185"/>
      <c r="D148" s="185"/>
      <c r="E148" s="185"/>
      <c r="F148" s="185"/>
      <c r="G148" s="101"/>
      <c r="H148" s="102"/>
      <c r="I148" s="119">
        <f>IF(A148="","",VLOOKUP(A148,Startlist!B:E,3,FALSE)&amp;" / "&amp;VLOOKUP(A148,Startlist!B:E,3,FALSE))</f>
      </c>
      <c r="J148" s="32"/>
      <c r="K148" s="88"/>
    </row>
    <row r="149" spans="1:11" ht="12.75">
      <c r="A149" s="116"/>
      <c r="B149" s="185"/>
      <c r="C149" s="185"/>
      <c r="D149" s="185"/>
      <c r="E149" s="185"/>
      <c r="F149" s="185"/>
      <c r="G149" s="101"/>
      <c r="H149" s="102"/>
      <c r="I149" s="119">
        <f>IF(A149="","",VLOOKUP(A149,Startlist!B:E,3,FALSE)&amp;" / "&amp;VLOOKUP(A149,Startlist!B:E,3,FALSE))</f>
      </c>
      <c r="J149" s="32"/>
      <c r="K149" s="88"/>
    </row>
    <row r="150" spans="1:11" ht="12.75">
      <c r="A150" s="116"/>
      <c r="B150" s="185"/>
      <c r="C150" s="185"/>
      <c r="D150" s="185"/>
      <c r="E150" s="185"/>
      <c r="F150" s="185"/>
      <c r="G150" s="101"/>
      <c r="H150" s="102"/>
      <c r="I150" s="119">
        <f>IF(A150="","",VLOOKUP(A150,Startlist!B:E,3,FALSE)&amp;" / "&amp;VLOOKUP(A150,Startlist!B:E,3,FALSE))</f>
      </c>
      <c r="J150" s="32"/>
      <c r="K150" s="88"/>
    </row>
    <row r="151" spans="1:11" ht="12.75">
      <c r="A151" s="116"/>
      <c r="B151" s="185"/>
      <c r="C151" s="185"/>
      <c r="D151" s="185"/>
      <c r="E151" s="185"/>
      <c r="F151" s="185"/>
      <c r="G151" s="101"/>
      <c r="H151" s="102"/>
      <c r="I151" s="119">
        <f>IF(A151="","",VLOOKUP(A151,Startlist!B:E,3,FALSE)&amp;" / "&amp;VLOOKUP(A151,Startlist!B:E,3,FALSE))</f>
      </c>
      <c r="J151" s="32"/>
      <c r="K151" s="88"/>
    </row>
    <row r="152" spans="1:11" ht="12" customHeight="1">
      <c r="A152" s="116"/>
      <c r="B152" s="185"/>
      <c r="C152" s="185"/>
      <c r="D152" s="185"/>
      <c r="E152" s="185"/>
      <c r="F152" s="185"/>
      <c r="G152" s="186"/>
      <c r="H152" s="102"/>
      <c r="I152" s="119">
        <f>IF(A152="","",VLOOKUP(A152,Startlist!B:E,3,FALSE)&amp;" / "&amp;VLOOKUP(A152,Startlist!B:E,3,FALSE))</f>
      </c>
      <c r="J152" s="32"/>
      <c r="K152" s="88"/>
    </row>
    <row r="153" spans="1:11" ht="12.75">
      <c r="A153" s="116"/>
      <c r="B153" s="185"/>
      <c r="C153" s="185"/>
      <c r="D153" s="185"/>
      <c r="E153" s="185"/>
      <c r="F153" s="185"/>
      <c r="G153" s="186"/>
      <c r="H153" s="102"/>
      <c r="I153" s="119">
        <f>IF(A153="","",VLOOKUP(A153,Startlist!B:E,3,FALSE)&amp;" / "&amp;VLOOKUP(A153,Startlist!B:E,3,FALSE))</f>
      </c>
      <c r="J153" s="32"/>
      <c r="K153" s="88"/>
    </row>
    <row r="154" spans="1:11" ht="12.75">
      <c r="A154" s="116"/>
      <c r="B154" s="185"/>
      <c r="C154" s="185"/>
      <c r="D154" s="185"/>
      <c r="E154" s="185"/>
      <c r="F154" s="185"/>
      <c r="G154" s="186"/>
      <c r="H154" s="102"/>
      <c r="I154" s="119">
        <f>IF(A154="","",VLOOKUP(A154,Startlist!B:E,3,FALSE)&amp;" / "&amp;VLOOKUP(A154,Startlist!B:E,3,FALSE))</f>
      </c>
      <c r="J154" s="32"/>
      <c r="K154" s="88"/>
    </row>
    <row r="155" spans="1:11" ht="12.75">
      <c r="A155" s="188"/>
      <c r="B155" s="185"/>
      <c r="C155" s="185"/>
      <c r="D155" s="185"/>
      <c r="E155" s="185"/>
      <c r="F155" s="185"/>
      <c r="G155" s="186"/>
      <c r="H155" s="102"/>
      <c r="I155" s="119">
        <f>IF(A155="","",VLOOKUP(A155,Startlist!B:E,3,FALSE)&amp;" / "&amp;VLOOKUP(A155,Startlist!B:E,3,FALSE))</f>
      </c>
      <c r="J155" s="32"/>
      <c r="K155" s="88"/>
    </row>
    <row r="156" spans="1:11" ht="12.75">
      <c r="A156" s="116"/>
      <c r="B156" s="185"/>
      <c r="C156" s="185"/>
      <c r="D156" s="185"/>
      <c r="E156" s="185"/>
      <c r="F156" s="185"/>
      <c r="G156" s="186"/>
      <c r="H156" s="102"/>
      <c r="I156" s="119">
        <f>IF(A156="","",VLOOKUP(A156,Startlist!B:E,3,FALSE)&amp;" / "&amp;VLOOKUP(A156,Startlist!B:E,3,FALSE))</f>
      </c>
      <c r="J156" s="32"/>
      <c r="K156" s="88"/>
    </row>
    <row r="157" spans="1:11" ht="12.75">
      <c r="A157" s="116"/>
      <c r="B157" s="185"/>
      <c r="C157" s="185"/>
      <c r="D157" s="185"/>
      <c r="E157" s="185"/>
      <c r="F157" s="185"/>
      <c r="G157" s="186"/>
      <c r="H157" s="102"/>
      <c r="I157" s="119">
        <f>IF(A157="","",VLOOKUP(A157,Startlist!B:E,3,FALSE)&amp;" / "&amp;VLOOKUP(A157,Startlist!B:E,3,FALSE))</f>
      </c>
      <c r="J157" s="32"/>
      <c r="K157" s="88"/>
    </row>
    <row r="158" spans="1:11" ht="12.75">
      <c r="A158" s="116"/>
      <c r="B158" s="185"/>
      <c r="C158" s="185"/>
      <c r="D158" s="185"/>
      <c r="E158" s="185"/>
      <c r="F158" s="185"/>
      <c r="G158" s="101"/>
      <c r="H158" s="102"/>
      <c r="I158" s="119">
        <f>IF(A158="","",VLOOKUP(A158,Startlist!B:E,3,FALSE)&amp;" / "&amp;VLOOKUP(A158,Startlist!B:E,3,FALSE))</f>
      </c>
      <c r="J158" s="32"/>
      <c r="K158" s="88"/>
    </row>
    <row r="159" spans="1:11" ht="12.75">
      <c r="A159" s="116"/>
      <c r="B159" s="185"/>
      <c r="C159" s="185"/>
      <c r="D159" s="185"/>
      <c r="E159" s="185"/>
      <c r="F159" s="185"/>
      <c r="G159" s="101"/>
      <c r="H159" s="102"/>
      <c r="I159" s="119">
        <f>IF(A159="","",VLOOKUP(A159,Startlist!B:E,3,FALSE)&amp;" / "&amp;VLOOKUP(A159,Startlist!B:E,3,FALSE))</f>
      </c>
      <c r="J159" s="32"/>
      <c r="K159" s="88"/>
    </row>
    <row r="160" spans="1:11" ht="12.75">
      <c r="A160" s="116"/>
      <c r="B160" s="185"/>
      <c r="C160" s="185"/>
      <c r="D160" s="185"/>
      <c r="E160" s="185"/>
      <c r="F160" s="185"/>
      <c r="G160" s="101"/>
      <c r="H160" s="102"/>
      <c r="I160" s="119">
        <f>IF(A160="","",VLOOKUP(A160,Startlist!B:E,3,FALSE)&amp;" / "&amp;VLOOKUP(A160,Startlist!B:E,3,FALSE))</f>
      </c>
      <c r="J160" s="32"/>
      <c r="K160" s="88"/>
    </row>
    <row r="161" spans="1:11" ht="12.75">
      <c r="A161" s="116"/>
      <c r="B161" s="185"/>
      <c r="C161" s="185"/>
      <c r="D161" s="185"/>
      <c r="E161" s="185"/>
      <c r="F161" s="185"/>
      <c r="G161" s="101"/>
      <c r="H161" s="102"/>
      <c r="I161" s="119">
        <f>IF(A161="","",VLOOKUP(A161,Startlist!B:E,3,FALSE)&amp;" / "&amp;VLOOKUP(A161,Startlist!B:E,3,FALSE))</f>
      </c>
      <c r="J161" s="32"/>
      <c r="K161" s="88"/>
    </row>
    <row r="162" spans="1:11" ht="12.75">
      <c r="A162" s="116"/>
      <c r="B162" s="185"/>
      <c r="C162" s="185"/>
      <c r="D162" s="185"/>
      <c r="E162" s="185"/>
      <c r="F162" s="185"/>
      <c r="G162" s="101"/>
      <c r="H162" s="102"/>
      <c r="I162" s="119">
        <f>IF(A162="","",VLOOKUP(A162,Startlist!B:E,3,FALSE)&amp;" / "&amp;VLOOKUP(A162,Startlist!B:E,3,FALSE))</f>
      </c>
      <c r="J162" s="32"/>
      <c r="K162" s="88"/>
    </row>
    <row r="163" spans="1:11" ht="12.75">
      <c r="A163" s="116"/>
      <c r="B163" s="185"/>
      <c r="C163" s="185"/>
      <c r="D163" s="185"/>
      <c r="E163" s="185"/>
      <c r="F163" s="185"/>
      <c r="G163" s="101"/>
      <c r="H163" s="102"/>
      <c r="I163" s="119">
        <f>IF(A163="","",VLOOKUP(A163,Startlist!B:E,3,FALSE)&amp;" / "&amp;VLOOKUP(A163,Startlist!B:E,3,FALSE))</f>
      </c>
      <c r="J163" s="32"/>
      <c r="K163" s="88"/>
    </row>
    <row r="164" spans="1:11" ht="12.75">
      <c r="A164" s="116"/>
      <c r="B164" s="185"/>
      <c r="C164" s="185"/>
      <c r="D164" s="185"/>
      <c r="E164" s="185"/>
      <c r="F164" s="185"/>
      <c r="G164" s="101"/>
      <c r="H164" s="102"/>
      <c r="I164" s="119">
        <f>IF(A164="","",VLOOKUP(A164,Startlist!B:E,3,FALSE)&amp;" / "&amp;VLOOKUP(A164,Startlist!B:E,3,FALSE))</f>
      </c>
      <c r="J164" s="32"/>
      <c r="K164" s="88"/>
    </row>
    <row r="165" spans="1:11" ht="12.75">
      <c r="A165" s="116"/>
      <c r="B165" s="185"/>
      <c r="C165" s="185"/>
      <c r="D165" s="185"/>
      <c r="E165" s="185"/>
      <c r="F165" s="185"/>
      <c r="G165" s="101"/>
      <c r="H165" s="102"/>
      <c r="I165" s="119">
        <f>IF(A165="","",VLOOKUP(A165,Startlist!B:E,3,FALSE)&amp;" / "&amp;VLOOKUP(A165,Startlist!B:E,3,FALSE))</f>
      </c>
      <c r="J165" s="32"/>
      <c r="K165" s="88"/>
    </row>
    <row r="166" spans="1:11" ht="12.75">
      <c r="A166" s="116"/>
      <c r="B166" s="185"/>
      <c r="C166" s="185"/>
      <c r="D166" s="185"/>
      <c r="E166" s="185"/>
      <c r="F166" s="185"/>
      <c r="G166" s="101"/>
      <c r="H166" s="102"/>
      <c r="I166" s="119">
        <f>IF(A166="","",VLOOKUP(A166,Startlist!B:E,3,FALSE)&amp;" / "&amp;VLOOKUP(A166,Startlist!B:E,3,FALSE))</f>
      </c>
      <c r="J166" s="32"/>
      <c r="K166" s="88"/>
    </row>
    <row r="167" spans="1:11" ht="12.75">
      <c r="A167" s="116"/>
      <c r="B167" s="185"/>
      <c r="C167" s="185"/>
      <c r="D167" s="185"/>
      <c r="E167" s="185"/>
      <c r="F167" s="185"/>
      <c r="G167" s="101"/>
      <c r="H167" s="102"/>
      <c r="I167" s="119">
        <f>IF(A167="","",VLOOKUP(A167,Startlist!B:E,3,FALSE)&amp;" / "&amp;VLOOKUP(A167,Startlist!B:E,3,FALSE))</f>
      </c>
      <c r="J167" s="32"/>
      <c r="K167" s="88"/>
    </row>
    <row r="168" spans="1:11" ht="12.75">
      <c r="A168" s="116"/>
      <c r="B168" s="185"/>
      <c r="C168" s="185"/>
      <c r="D168" s="185"/>
      <c r="E168" s="185"/>
      <c r="F168" s="185"/>
      <c r="G168" s="101"/>
      <c r="H168" s="102"/>
      <c r="I168" s="119">
        <f>IF(A168="","",VLOOKUP(A168,Startlist!B:E,3,FALSE)&amp;" / "&amp;VLOOKUP(A168,Startlist!B:E,3,FALSE))</f>
      </c>
      <c r="J168" s="32"/>
      <c r="K168" s="88"/>
    </row>
    <row r="169" spans="1:11" ht="12.75">
      <c r="A169" s="116"/>
      <c r="B169" s="185"/>
      <c r="C169" s="185"/>
      <c r="D169" s="185"/>
      <c r="E169" s="185"/>
      <c r="F169" s="185"/>
      <c r="G169" s="101"/>
      <c r="H169" s="102"/>
      <c r="I169" s="119">
        <f>IF(A169="","",VLOOKUP(A169,Startlist!B:E,3,FALSE)&amp;" / "&amp;VLOOKUP(A169,Startlist!B:E,3,FALSE))</f>
      </c>
      <c r="J169" s="32"/>
      <c r="K169" s="88"/>
    </row>
    <row r="170" spans="1:11" ht="12.75">
      <c r="A170" s="116"/>
      <c r="B170" s="185"/>
      <c r="C170" s="185"/>
      <c r="D170" s="185"/>
      <c r="E170" s="185"/>
      <c r="F170" s="185"/>
      <c r="G170" s="101"/>
      <c r="H170" s="102"/>
      <c r="I170" s="119">
        <f>IF(A170="","",VLOOKUP(A170,Startlist!B:E,3,FALSE)&amp;" / "&amp;VLOOKUP(A170,Startlist!B:E,3,FALSE))</f>
      </c>
      <c r="J170" s="32"/>
      <c r="K170" s="88"/>
    </row>
    <row r="171" spans="1:11" ht="12.75">
      <c r="A171" s="116"/>
      <c r="B171" s="185"/>
      <c r="C171" s="185"/>
      <c r="D171" s="185"/>
      <c r="E171" s="185"/>
      <c r="F171" s="185"/>
      <c r="G171" s="101"/>
      <c r="H171" s="102"/>
      <c r="I171" s="119">
        <f>IF(A171="","",VLOOKUP(A171,Startlist!B:E,3,FALSE)&amp;" / "&amp;VLOOKUP(A171,Startlist!B:E,3,FALSE))</f>
      </c>
      <c r="J171" s="32"/>
      <c r="K171" s="88"/>
    </row>
    <row r="172" spans="1:11" ht="12.75">
      <c r="A172" s="116"/>
      <c r="B172" s="185"/>
      <c r="C172" s="185"/>
      <c r="D172" s="185"/>
      <c r="E172" s="185"/>
      <c r="F172" s="185"/>
      <c r="G172" s="101"/>
      <c r="H172" s="102"/>
      <c r="I172" s="119">
        <f>IF(A172="","",VLOOKUP(A172,Startlist!B:E,3,FALSE)&amp;" / "&amp;VLOOKUP(A172,Startlist!B:E,3,FALSE))</f>
      </c>
      <c r="J172" s="32"/>
      <c r="K172" s="88"/>
    </row>
    <row r="173" spans="1:11" ht="12.75">
      <c r="A173" s="116"/>
      <c r="B173" s="185"/>
      <c r="C173" s="185"/>
      <c r="D173" s="185"/>
      <c r="E173" s="185"/>
      <c r="F173" s="185"/>
      <c r="G173" s="101"/>
      <c r="H173" s="102"/>
      <c r="I173" s="119">
        <f>IF(A173="","",VLOOKUP(A173,Startlist!B:E,3,FALSE)&amp;" / "&amp;VLOOKUP(A173,Startlist!B:E,3,FALSE))</f>
      </c>
      <c r="J173" s="32"/>
      <c r="K173" s="88"/>
    </row>
    <row r="174" spans="1:11" ht="12.75">
      <c r="A174" s="116"/>
      <c r="B174" s="185"/>
      <c r="C174" s="185"/>
      <c r="D174" s="185"/>
      <c r="E174" s="185"/>
      <c r="F174" s="185"/>
      <c r="G174" s="101"/>
      <c r="H174" s="102"/>
      <c r="I174" s="119">
        <f>IF(A174="","",VLOOKUP(A174,Startlist!B:E,3,FALSE)&amp;" / "&amp;VLOOKUP(A174,Startlist!B:E,3,FALSE))</f>
      </c>
      <c r="J174" s="32"/>
      <c r="K174" s="88"/>
    </row>
    <row r="175" spans="1:11" ht="12.75">
      <c r="A175" s="116"/>
      <c r="B175" s="185"/>
      <c r="C175" s="185"/>
      <c r="D175" s="185"/>
      <c r="E175" s="185"/>
      <c r="F175" s="185"/>
      <c r="G175" s="101"/>
      <c r="H175" s="102"/>
      <c r="I175" s="119">
        <f>IF(A175="","",VLOOKUP(A175,Startlist!B:E,3,FALSE)&amp;" / "&amp;VLOOKUP(A175,Startlist!B:E,3,FALSE))</f>
      </c>
      <c r="J175" s="32"/>
      <c r="K175" s="88"/>
    </row>
    <row r="176" spans="1:11" ht="12.75">
      <c r="A176" s="116"/>
      <c r="B176" s="185"/>
      <c r="C176" s="185"/>
      <c r="D176" s="185"/>
      <c r="E176" s="185"/>
      <c r="F176" s="185"/>
      <c r="G176" s="101"/>
      <c r="H176" s="102"/>
      <c r="I176" s="119">
        <f>IF(A176="","",VLOOKUP(A176,Startlist!B:E,3,FALSE)&amp;" / "&amp;VLOOKUP(A176,Startlist!B:E,3,FALSE))</f>
      </c>
      <c r="J176" s="32"/>
      <c r="K176" s="88"/>
    </row>
    <row r="177" spans="1:11" ht="12.75">
      <c r="A177" s="116"/>
      <c r="B177" s="185"/>
      <c r="C177" s="185"/>
      <c r="D177" s="185"/>
      <c r="E177" s="185"/>
      <c r="F177" s="185"/>
      <c r="G177" s="101"/>
      <c r="H177" s="102"/>
      <c r="I177" s="119">
        <f>IF(A177="","",VLOOKUP(A177,Startlist!B:E,3,FALSE)&amp;" / "&amp;VLOOKUP(A177,Startlist!B:E,3,FALSE))</f>
      </c>
      <c r="J177" s="32"/>
      <c r="K177" s="88"/>
    </row>
    <row r="178" spans="1:11" ht="12.75">
      <c r="A178" s="116"/>
      <c r="B178" s="185"/>
      <c r="C178" s="185"/>
      <c r="D178" s="185"/>
      <c r="E178" s="185"/>
      <c r="F178" s="185"/>
      <c r="G178" s="101"/>
      <c r="H178" s="102"/>
      <c r="I178" s="119">
        <f>IF(A178="","",VLOOKUP(A178,Startlist!B:E,3,FALSE)&amp;" / "&amp;VLOOKUP(A178,Startlist!B:E,3,FALSE))</f>
      </c>
      <c r="J178" s="32"/>
      <c r="K178" s="88"/>
    </row>
    <row r="179" spans="1:11" ht="12.75">
      <c r="A179" s="116"/>
      <c r="B179" s="185"/>
      <c r="C179" s="185"/>
      <c r="D179" s="185"/>
      <c r="E179" s="185"/>
      <c r="F179" s="185"/>
      <c r="G179" s="101"/>
      <c r="H179" s="102"/>
      <c r="I179" s="119">
        <f>IF(A179="","",VLOOKUP(A179,Startlist!B:E,3,FALSE)&amp;" / "&amp;VLOOKUP(A179,Startlist!B:E,3,FALSE))</f>
      </c>
      <c r="J179" s="32"/>
      <c r="K179" s="88"/>
    </row>
    <row r="180" spans="1:11" ht="12.75">
      <c r="A180" s="116"/>
      <c r="B180" s="185"/>
      <c r="C180" s="185"/>
      <c r="D180" s="185"/>
      <c r="E180" s="185"/>
      <c r="F180" s="185"/>
      <c r="G180" s="101"/>
      <c r="H180" s="102"/>
      <c r="I180" s="119">
        <f>IF(A180="","",VLOOKUP(A180,Startlist!B:E,3,FALSE)&amp;" / "&amp;VLOOKUP(A180,Startlist!B:E,3,FALSE))</f>
      </c>
      <c r="J180" s="32"/>
      <c r="K180" s="88"/>
    </row>
    <row r="181" spans="1:11" ht="12.75">
      <c r="A181" s="116"/>
      <c r="B181" s="185"/>
      <c r="C181" s="185"/>
      <c r="D181" s="185"/>
      <c r="E181" s="185"/>
      <c r="F181" s="185"/>
      <c r="G181" s="101"/>
      <c r="H181" s="102"/>
      <c r="I181" s="119">
        <f>IF(A181="","",VLOOKUP(A181,Startlist!B:E,3,FALSE)&amp;" / "&amp;VLOOKUP(A181,Startlist!B:E,3,FALSE))</f>
      </c>
      <c r="J181" s="32"/>
      <c r="K181" s="88"/>
    </row>
    <row r="182" spans="1:11" ht="12.75">
      <c r="A182" s="116"/>
      <c r="B182" s="185"/>
      <c r="C182" s="185"/>
      <c r="D182" s="185"/>
      <c r="E182" s="185"/>
      <c r="F182" s="185"/>
      <c r="G182" s="101"/>
      <c r="H182" s="102"/>
      <c r="I182" s="119">
        <f>IF(A182="","",VLOOKUP(A182,Startlist!B:E,3,FALSE)&amp;" / "&amp;VLOOKUP(A182,Startlist!B:E,3,FALSE))</f>
      </c>
      <c r="J182" s="32"/>
      <c r="K182" s="88"/>
    </row>
    <row r="183" spans="1:11" ht="12.75">
      <c r="A183" s="116"/>
      <c r="B183" s="185"/>
      <c r="C183" s="185"/>
      <c r="D183" s="185"/>
      <c r="E183" s="185"/>
      <c r="F183" s="185"/>
      <c r="G183" s="101"/>
      <c r="H183" s="102"/>
      <c r="I183" s="119">
        <f>IF(A183="","",VLOOKUP(A183,Startlist!B:E,3,FALSE)&amp;" / "&amp;VLOOKUP(A183,Startlist!B:E,3,FALSE))</f>
      </c>
      <c r="J183" s="32"/>
      <c r="K183" s="88"/>
    </row>
    <row r="184" spans="1:11" ht="12.75">
      <c r="A184" s="116"/>
      <c r="B184" s="185"/>
      <c r="C184" s="185"/>
      <c r="D184" s="185"/>
      <c r="E184" s="185"/>
      <c r="F184" s="185"/>
      <c r="G184" s="101"/>
      <c r="H184" s="102"/>
      <c r="I184" s="119">
        <f>IF(A184="","",VLOOKUP(A184,Startlist!B:E,3,FALSE)&amp;" / "&amp;VLOOKUP(A184,Startlist!B:E,3,FALSE))</f>
      </c>
      <c r="J184" s="32"/>
      <c r="K184" s="88"/>
    </row>
    <row r="185" spans="1:11" ht="12.75">
      <c r="A185" s="116"/>
      <c r="B185" s="185"/>
      <c r="C185" s="185"/>
      <c r="D185" s="185"/>
      <c r="E185" s="185"/>
      <c r="F185" s="185"/>
      <c r="G185" s="101"/>
      <c r="H185" s="102"/>
      <c r="I185" s="119">
        <f>IF(A185="","",VLOOKUP(A185,Startlist!B:E,3,FALSE)&amp;" / "&amp;VLOOKUP(A185,Startlist!B:E,3,FALSE))</f>
      </c>
      <c r="J185" s="32"/>
      <c r="K185" s="88"/>
    </row>
    <row r="186" spans="1:11" ht="12.75">
      <c r="A186" s="116"/>
      <c r="B186" s="185"/>
      <c r="C186" s="185"/>
      <c r="D186" s="185"/>
      <c r="E186" s="185"/>
      <c r="F186" s="185"/>
      <c r="G186" s="101"/>
      <c r="H186" s="102"/>
      <c r="I186" s="119">
        <f>IF(A186="","",VLOOKUP(A186,Startlist!B:E,3,FALSE)&amp;" / "&amp;VLOOKUP(A186,Startlist!B:E,3,FALSE))</f>
      </c>
      <c r="J186" s="32"/>
      <c r="K186" s="88"/>
    </row>
    <row r="187" spans="1:11" ht="12.75">
      <c r="A187" s="116"/>
      <c r="B187" s="185"/>
      <c r="C187" s="185"/>
      <c r="D187" s="185"/>
      <c r="E187" s="185"/>
      <c r="F187" s="185"/>
      <c r="G187" s="101"/>
      <c r="H187" s="102"/>
      <c r="I187" s="119">
        <f>IF(A187="","",VLOOKUP(A187,Startlist!B:E,3,FALSE)&amp;" / "&amp;VLOOKUP(A187,Startlist!B:E,3,FALSE))</f>
      </c>
      <c r="J187" s="32"/>
      <c r="K187" s="88"/>
    </row>
    <row r="188" spans="1:11" ht="12.75">
      <c r="A188" s="116"/>
      <c r="B188" s="185"/>
      <c r="C188" s="185"/>
      <c r="D188" s="185"/>
      <c r="E188" s="185"/>
      <c r="F188" s="185"/>
      <c r="G188" s="101"/>
      <c r="H188" s="102"/>
      <c r="I188" s="119">
        <f>IF(A188="","",VLOOKUP(A188,Startlist!B:E,3,FALSE)&amp;" / "&amp;VLOOKUP(A188,Startlist!B:E,3,FALSE))</f>
      </c>
      <c r="J188" s="32"/>
      <c r="K188" s="88"/>
    </row>
    <row r="189" spans="1:11" ht="12.75">
      <c r="A189" s="116"/>
      <c r="B189" s="185"/>
      <c r="C189" s="185"/>
      <c r="D189" s="185"/>
      <c r="E189" s="185"/>
      <c r="F189" s="185"/>
      <c r="G189" s="101"/>
      <c r="H189" s="102"/>
      <c r="I189" s="119">
        <f>IF(A189="","",VLOOKUP(A189,Startlist!B:E,3,FALSE)&amp;" / "&amp;VLOOKUP(A189,Startlist!B:E,3,FALSE))</f>
      </c>
      <c r="J189" s="32"/>
      <c r="K189" s="88"/>
    </row>
    <row r="190" spans="1:11" ht="12.75">
      <c r="A190" s="116"/>
      <c r="B190" s="185"/>
      <c r="C190" s="185"/>
      <c r="D190" s="185"/>
      <c r="E190" s="185"/>
      <c r="F190" s="185"/>
      <c r="G190" s="101"/>
      <c r="H190" s="102"/>
      <c r="I190" s="119">
        <f>IF(A190="","",VLOOKUP(A190,Startlist!B:E,3,FALSE)&amp;" / "&amp;VLOOKUP(A190,Startlist!B:E,3,FALSE))</f>
      </c>
      <c r="J190" s="32"/>
      <c r="K190" s="88"/>
    </row>
    <row r="191" spans="1:11" ht="12.75">
      <c r="A191" s="116"/>
      <c r="B191" s="185"/>
      <c r="C191" s="185"/>
      <c r="D191" s="185"/>
      <c r="E191" s="185"/>
      <c r="F191" s="185"/>
      <c r="G191" s="101"/>
      <c r="H191" s="102"/>
      <c r="I191" s="119">
        <f>IF(A191="","",VLOOKUP(A191,Startlist!B:E,3,FALSE)&amp;" / "&amp;VLOOKUP(A191,Startlist!B:E,3,FALSE))</f>
      </c>
      <c r="J191" s="32"/>
      <c r="K191" s="88"/>
    </row>
    <row r="192" spans="1:11" ht="12.75">
      <c r="A192" s="188"/>
      <c r="B192" s="185"/>
      <c r="C192" s="185"/>
      <c r="D192" s="185"/>
      <c r="E192" s="185"/>
      <c r="F192" s="185"/>
      <c r="G192" s="101"/>
      <c r="H192" s="102"/>
      <c r="I192" s="119">
        <f>IF(A192="","",VLOOKUP(A192,Startlist!B:E,3,FALSE)&amp;" / "&amp;VLOOKUP(A192,Startlist!B:E,3,FALSE))</f>
      </c>
      <c r="J192" s="32"/>
      <c r="K192" s="88"/>
    </row>
    <row r="193" spans="1:11" ht="12.75">
      <c r="A193" s="116"/>
      <c r="B193" s="185"/>
      <c r="C193" s="185"/>
      <c r="D193" s="185"/>
      <c r="E193" s="185"/>
      <c r="F193" s="185"/>
      <c r="G193" s="101"/>
      <c r="H193" s="102"/>
      <c r="I193" s="119">
        <f>IF(A193="","",VLOOKUP(A193,Startlist!B:E,3,FALSE)&amp;" / "&amp;VLOOKUP(A193,Startlist!B:E,3,FALSE))</f>
      </c>
      <c r="J193" s="32"/>
      <c r="K193" s="88"/>
    </row>
    <row r="194" spans="1:11" ht="12.75">
      <c r="A194" s="116"/>
      <c r="B194" s="185"/>
      <c r="C194" s="185"/>
      <c r="D194" s="185"/>
      <c r="E194" s="185"/>
      <c r="F194" s="185"/>
      <c r="G194" s="101"/>
      <c r="H194" s="102"/>
      <c r="I194" s="119">
        <f>IF(A194="","",VLOOKUP(A194,Startlist!B:E,3,FALSE)&amp;" / "&amp;VLOOKUP(A194,Startlist!B:E,3,FALSE))</f>
      </c>
      <c r="J194" s="32"/>
      <c r="K194" s="88"/>
    </row>
    <row r="195" spans="1:11" ht="12.75">
      <c r="A195" s="116"/>
      <c r="B195" s="185"/>
      <c r="C195" s="185"/>
      <c r="D195" s="185"/>
      <c r="E195" s="185"/>
      <c r="F195" s="185"/>
      <c r="G195" s="101"/>
      <c r="H195" s="102"/>
      <c r="I195" s="119">
        <f>IF(A195="","",VLOOKUP(A195,Startlist!B:E,3,FALSE)&amp;" / "&amp;VLOOKUP(A195,Startlist!B:E,3,FALSE))</f>
      </c>
      <c r="J195" s="32"/>
      <c r="K195" s="88"/>
    </row>
    <row r="196" spans="1:11" ht="12.75">
      <c r="A196" s="116"/>
      <c r="B196" s="185"/>
      <c r="C196" s="185"/>
      <c r="D196" s="185"/>
      <c r="E196" s="185"/>
      <c r="F196" s="185"/>
      <c r="G196" s="101"/>
      <c r="H196" s="102"/>
      <c r="I196" s="119">
        <f>IF(A196="","",VLOOKUP(A196,Startlist!B:E,3,FALSE)&amp;" / "&amp;VLOOKUP(A196,Startlist!B:E,3,FALSE))</f>
      </c>
      <c r="J196" s="32"/>
      <c r="K196" s="88"/>
    </row>
    <row r="197" spans="1:11" ht="12.75">
      <c r="A197" s="116"/>
      <c r="B197" s="185"/>
      <c r="C197" s="185"/>
      <c r="D197" s="185"/>
      <c r="E197" s="185"/>
      <c r="F197" s="185"/>
      <c r="G197" s="101"/>
      <c r="H197" s="102"/>
      <c r="I197" s="119">
        <f>IF(A197="","",VLOOKUP(A197,Startlist!B:E,3,FALSE)&amp;" / "&amp;VLOOKUP(A197,Startlist!B:E,3,FALSE))</f>
      </c>
      <c r="J197" s="32"/>
      <c r="K197" s="88"/>
    </row>
    <row r="198" spans="1:11" ht="12.75">
      <c r="A198" s="116"/>
      <c r="B198" s="185"/>
      <c r="C198" s="185"/>
      <c r="D198" s="185"/>
      <c r="E198" s="185"/>
      <c r="F198" s="185"/>
      <c r="G198" s="186"/>
      <c r="H198" s="187"/>
      <c r="I198" s="119">
        <f>IF(A198="","",VLOOKUP(A198,Startlist!B:E,3,FALSE)&amp;" / "&amp;VLOOKUP(A198,Startlist!B:E,3,FALSE))</f>
      </c>
      <c r="J198" s="32"/>
      <c r="K198" s="88"/>
    </row>
    <row r="199" spans="1:11" ht="12.75">
      <c r="A199" s="116"/>
      <c r="B199" s="185"/>
      <c r="C199" s="185"/>
      <c r="D199" s="185"/>
      <c r="E199" s="185"/>
      <c r="F199" s="185"/>
      <c r="G199" s="186"/>
      <c r="H199" s="187"/>
      <c r="I199" s="119">
        <f>IF(A199="","",VLOOKUP(A199,Startlist!B:E,3,FALSE)&amp;" / "&amp;VLOOKUP(A199,Startlist!B:E,3,FALSE))</f>
      </c>
      <c r="J199" s="32"/>
      <c r="K199" s="88"/>
    </row>
    <row r="200" spans="1:11" ht="12.75">
      <c r="A200" s="116"/>
      <c r="B200" s="185"/>
      <c r="C200" s="185"/>
      <c r="D200" s="185"/>
      <c r="E200" s="185"/>
      <c r="F200" s="185"/>
      <c r="G200" s="186"/>
      <c r="H200" s="187"/>
      <c r="I200" s="119">
        <f>IF(A200="","",VLOOKUP(A200,Startlist!B:E,3,FALSE)&amp;" / "&amp;VLOOKUP(A200,Startlist!B:E,3,FALSE))</f>
      </c>
      <c r="J200" s="32"/>
      <c r="K200" s="88"/>
    </row>
    <row r="201" spans="1:11" ht="12.75">
      <c r="A201" s="116"/>
      <c r="B201" s="185"/>
      <c r="C201" s="185"/>
      <c r="D201" s="185"/>
      <c r="E201" s="185"/>
      <c r="F201" s="185"/>
      <c r="G201" s="186"/>
      <c r="H201" s="187"/>
      <c r="I201" s="119">
        <f>IF(A201="","",VLOOKUP(A201,Startlist!B:E,3,FALSE)&amp;" / "&amp;VLOOKUP(A201,Startlist!B:E,3,FALSE))</f>
      </c>
      <c r="J201" s="32"/>
      <c r="K201" s="32"/>
    </row>
    <row r="202" spans="1:11" ht="12.75">
      <c r="A202" s="116"/>
      <c r="B202" s="185"/>
      <c r="C202" s="185"/>
      <c r="D202" s="185"/>
      <c r="E202" s="185"/>
      <c r="F202" s="185"/>
      <c r="G202" s="186"/>
      <c r="H202" s="187"/>
      <c r="I202" s="119">
        <f>IF(A202="","",VLOOKUP(A202,Startlist!B:E,3,FALSE)&amp;" / "&amp;VLOOKUP(A202,Startlist!B:E,3,FALSE))</f>
      </c>
      <c r="J202" s="32"/>
      <c r="K202" s="32"/>
    </row>
    <row r="203" spans="1:11" ht="12.75">
      <c r="A203" s="116"/>
      <c r="B203" s="185"/>
      <c r="C203" s="185"/>
      <c r="D203" s="185"/>
      <c r="E203" s="185"/>
      <c r="F203" s="185"/>
      <c r="G203" s="186"/>
      <c r="H203" s="187"/>
      <c r="I203" s="119">
        <f>IF(A203="","",VLOOKUP(A203,Startlist!B:E,3,FALSE)&amp;" / "&amp;VLOOKUP(A203,Startlist!B:E,3,FALSE))</f>
      </c>
      <c r="J203" s="32"/>
      <c r="K203" s="32"/>
    </row>
    <row r="204" spans="1:11" ht="12.75">
      <c r="A204" s="116"/>
      <c r="B204" s="185"/>
      <c r="C204" s="185"/>
      <c r="D204" s="185"/>
      <c r="E204" s="185"/>
      <c r="F204" s="185"/>
      <c r="G204" s="186"/>
      <c r="H204" s="187"/>
      <c r="I204" s="119">
        <f>IF(A204="","",VLOOKUP(A204,Startlist!B:E,3,FALSE)&amp;" / "&amp;VLOOKUP(A204,Startlist!B:E,3,FALSE))</f>
      </c>
      <c r="J204" s="32"/>
      <c r="K204" s="32"/>
    </row>
    <row r="205" spans="1:11" ht="12.75">
      <c r="A205" s="116"/>
      <c r="B205" s="185"/>
      <c r="C205" s="185"/>
      <c r="D205" s="185"/>
      <c r="E205" s="185"/>
      <c r="F205" s="185"/>
      <c r="G205" s="186"/>
      <c r="H205" s="187"/>
      <c r="I205" s="119">
        <f>IF(A205="","",VLOOKUP(A205,Startlist!B:E,3,FALSE)&amp;" / "&amp;VLOOKUP(A205,Startlist!B:E,3,FALSE))</f>
      </c>
      <c r="J205" s="32"/>
      <c r="K205" s="32"/>
    </row>
    <row r="206" spans="1:11" ht="12.75">
      <c r="A206" s="116"/>
      <c r="B206" s="185"/>
      <c r="C206" s="185"/>
      <c r="D206" s="185"/>
      <c r="E206" s="185"/>
      <c r="F206" s="185"/>
      <c r="G206" s="186"/>
      <c r="H206" s="187"/>
      <c r="I206" s="119">
        <f>IF(A206="","",VLOOKUP(A206,Startlist!B:E,3,FALSE)&amp;" / "&amp;VLOOKUP(A206,Startlist!B:E,3,FALSE))</f>
      </c>
      <c r="J206" s="32"/>
      <c r="K206" s="32"/>
    </row>
    <row r="207" spans="1:11" ht="12.75">
      <c r="A207" s="116"/>
      <c r="B207" s="185"/>
      <c r="C207" s="185"/>
      <c r="D207" s="185"/>
      <c r="E207" s="185"/>
      <c r="F207" s="185"/>
      <c r="G207" s="186"/>
      <c r="H207" s="187"/>
      <c r="I207" s="119">
        <f>IF(A207="","",VLOOKUP(A207,Startlist!B:E,3,FALSE)&amp;" / "&amp;VLOOKUP(A207,Startlist!B:E,3,FALSE))</f>
      </c>
      <c r="J207" s="32"/>
      <c r="K207" s="32"/>
    </row>
    <row r="208" spans="1:11" ht="12.75">
      <c r="A208" s="116"/>
      <c r="B208" s="185"/>
      <c r="C208" s="185"/>
      <c r="D208" s="185"/>
      <c r="E208" s="185"/>
      <c r="F208" s="185"/>
      <c r="G208" s="186"/>
      <c r="H208" s="187"/>
      <c r="I208" s="119">
        <f>IF(A208="","",VLOOKUP(A208,Startlist!B:E,3,FALSE)&amp;" / "&amp;VLOOKUP(A208,Startlist!B:E,3,FALSE))</f>
      </c>
      <c r="J208" s="32"/>
      <c r="K208" s="32"/>
    </row>
    <row r="209" spans="1:11" ht="12.75">
      <c r="A209" s="116"/>
      <c r="B209" s="185"/>
      <c r="C209" s="185"/>
      <c r="D209" s="185"/>
      <c r="E209" s="185"/>
      <c r="F209" s="185"/>
      <c r="G209" s="186"/>
      <c r="H209" s="187"/>
      <c r="I209" s="119">
        <f>IF(A209="","",VLOOKUP(A209,Startlist!B:E,3,FALSE)&amp;" / "&amp;VLOOKUP(A209,Startlist!B:E,3,FALSE))</f>
      </c>
      <c r="J209" s="32"/>
      <c r="K209" s="32"/>
    </row>
    <row r="210" spans="1:11" ht="12.75">
      <c r="A210" s="116"/>
      <c r="B210" s="185"/>
      <c r="C210" s="185"/>
      <c r="D210" s="185"/>
      <c r="E210" s="185"/>
      <c r="F210" s="185"/>
      <c r="G210" s="186"/>
      <c r="H210" s="187"/>
      <c r="I210" s="119">
        <f>IF(A210="","",VLOOKUP(A210,Startlist!B:E,3,FALSE)&amp;" / "&amp;VLOOKUP(A210,Startlist!B:E,3,FALSE))</f>
      </c>
      <c r="J210" s="32"/>
      <c r="K210" s="32"/>
    </row>
    <row r="211" spans="1:11" ht="12.75">
      <c r="A211" s="116"/>
      <c r="B211" s="185"/>
      <c r="C211" s="185"/>
      <c r="D211" s="185"/>
      <c r="E211" s="185"/>
      <c r="F211" s="185"/>
      <c r="G211" s="186"/>
      <c r="H211" s="187"/>
      <c r="I211" s="119">
        <f>IF(A211="","",VLOOKUP(A211,Startlist!B:E,3,FALSE)&amp;" / "&amp;VLOOKUP(A211,Startlist!B:E,3,FALSE))</f>
      </c>
      <c r="J211" s="32"/>
      <c r="K211" s="32"/>
    </row>
    <row r="212" spans="1:11" ht="12.75">
      <c r="A212" s="116"/>
      <c r="B212" s="185"/>
      <c r="C212" s="185"/>
      <c r="D212" s="185"/>
      <c r="E212" s="185"/>
      <c r="F212" s="185"/>
      <c r="G212" s="186"/>
      <c r="H212" s="187"/>
      <c r="I212" s="119">
        <f>IF(A212="","",VLOOKUP(A212,Startlist!B:E,3,FALSE)&amp;" / "&amp;VLOOKUP(A212,Startlist!B:E,3,FALSE))</f>
      </c>
      <c r="J212" s="32"/>
      <c r="K212" s="32"/>
    </row>
    <row r="213" spans="1:11" ht="12.75">
      <c r="A213" s="116"/>
      <c r="B213" s="185"/>
      <c r="C213" s="185"/>
      <c r="D213" s="185"/>
      <c r="E213" s="185"/>
      <c r="F213" s="185"/>
      <c r="G213" s="186"/>
      <c r="H213" s="187"/>
      <c r="I213" s="119">
        <f>IF(A213="","",VLOOKUP(A213,Startlist!B:E,3,FALSE)&amp;" / "&amp;VLOOKUP(A213,Startlist!B:E,3,FALSE))</f>
      </c>
      <c r="J213" s="32"/>
      <c r="K213" s="32"/>
    </row>
    <row r="214" spans="1:11" ht="12.75">
      <c r="A214" s="116"/>
      <c r="B214" s="185"/>
      <c r="C214" s="185"/>
      <c r="D214" s="185"/>
      <c r="E214" s="185"/>
      <c r="F214" s="185"/>
      <c r="G214" s="186"/>
      <c r="H214" s="187"/>
      <c r="I214" s="119">
        <f>IF(A214="","",VLOOKUP(A214,Startlist!B:E,3,FALSE)&amp;" / "&amp;VLOOKUP(A214,Startlist!B:E,3,FALSE))</f>
      </c>
      <c r="J214" s="32"/>
      <c r="K214" s="32"/>
    </row>
    <row r="215" spans="1:11" ht="12.75">
      <c r="A215" s="116"/>
      <c r="B215" s="185"/>
      <c r="C215" s="185"/>
      <c r="D215" s="185"/>
      <c r="E215" s="185"/>
      <c r="F215" s="185"/>
      <c r="G215" s="186"/>
      <c r="H215" s="187"/>
      <c r="I215" s="119">
        <f>IF(A215="","",VLOOKUP(A215,Startlist!B:E,3,FALSE)&amp;" / "&amp;VLOOKUP(A215,Startlist!B:E,3,FALSE))</f>
      </c>
      <c r="J215" s="32"/>
      <c r="K215" s="32"/>
    </row>
    <row r="216" spans="1:11" ht="12.75">
      <c r="A216" s="116"/>
      <c r="B216" s="185"/>
      <c r="C216" s="185"/>
      <c r="D216" s="185"/>
      <c r="E216" s="185"/>
      <c r="F216" s="185"/>
      <c r="G216" s="186"/>
      <c r="H216" s="187"/>
      <c r="I216" s="119">
        <f>IF(A216="","",VLOOKUP(A216,Startlist!B:E,3,FALSE)&amp;" / "&amp;VLOOKUP(A216,Startlist!B:E,3,FALSE))</f>
      </c>
      <c r="J216" s="32"/>
      <c r="K216" s="32"/>
    </row>
    <row r="217" spans="1:11" ht="12.75">
      <c r="A217" s="116"/>
      <c r="B217" s="185"/>
      <c r="C217" s="185"/>
      <c r="D217" s="185"/>
      <c r="E217" s="185"/>
      <c r="F217" s="185"/>
      <c r="G217" s="186"/>
      <c r="H217" s="187"/>
      <c r="I217" s="119">
        <f>IF(A217="","",VLOOKUP(A217,Startlist!B:E,3,FALSE)&amp;" / "&amp;VLOOKUP(A217,Startlist!B:E,3,FALSE))</f>
      </c>
      <c r="J217" s="32"/>
      <c r="K217" s="32"/>
    </row>
    <row r="218" spans="1:11" ht="12.75">
      <c r="A218" s="116"/>
      <c r="B218" s="185"/>
      <c r="C218" s="185"/>
      <c r="D218" s="185"/>
      <c r="E218" s="185"/>
      <c r="F218" s="185"/>
      <c r="G218" s="186"/>
      <c r="H218" s="187"/>
      <c r="I218" s="119">
        <f>IF(A218="","",VLOOKUP(A218,Startlist!B:E,3,FALSE)&amp;" / "&amp;VLOOKUP(A218,Startlist!B:E,3,FALSE))</f>
      </c>
      <c r="J218" s="32"/>
      <c r="K218" s="32"/>
    </row>
    <row r="219" spans="1:11" ht="12.75">
      <c r="A219" s="116"/>
      <c r="B219" s="185"/>
      <c r="C219" s="185"/>
      <c r="D219" s="185"/>
      <c r="E219" s="185"/>
      <c r="F219" s="185"/>
      <c r="G219" s="186"/>
      <c r="H219" s="187"/>
      <c r="I219" s="119">
        <f>IF(A219="","",VLOOKUP(A219,Startlist!B:E,3,FALSE)&amp;" / "&amp;VLOOKUP(A219,Startlist!B:E,3,FALSE))</f>
      </c>
      <c r="J219" s="32"/>
      <c r="K219" s="32"/>
    </row>
    <row r="220" spans="1:11" ht="12.75">
      <c r="A220" s="116"/>
      <c r="B220" s="185"/>
      <c r="C220" s="185"/>
      <c r="D220" s="185"/>
      <c r="E220" s="185"/>
      <c r="F220" s="185"/>
      <c r="G220" s="186"/>
      <c r="H220" s="187"/>
      <c r="I220" s="119">
        <f>IF(A220="","",VLOOKUP(A220,Startlist!B:E,3,FALSE)&amp;" / "&amp;VLOOKUP(A220,Startlist!B:E,3,FALSE))</f>
      </c>
      <c r="J220" s="32"/>
      <c r="K220" s="32"/>
    </row>
    <row r="221" spans="1:11" ht="12.75">
      <c r="A221" s="116"/>
      <c r="B221" s="185"/>
      <c r="C221" s="185"/>
      <c r="D221" s="185"/>
      <c r="E221" s="185"/>
      <c r="F221" s="185"/>
      <c r="G221" s="186"/>
      <c r="H221" s="187"/>
      <c r="I221" s="119">
        <f>IF(A221="","",VLOOKUP(A221,Startlist!B:E,3,FALSE)&amp;" / "&amp;VLOOKUP(A221,Startlist!B:E,3,FALSE))</f>
      </c>
      <c r="J221" s="32"/>
      <c r="K221" s="32"/>
    </row>
    <row r="222" spans="1:11" ht="12.75">
      <c r="A222" s="116"/>
      <c r="B222" s="185"/>
      <c r="C222" s="185"/>
      <c r="D222" s="185"/>
      <c r="E222" s="185"/>
      <c r="F222" s="185"/>
      <c r="G222" s="186"/>
      <c r="H222" s="187"/>
      <c r="I222" s="119">
        <f>IF(A222="","",VLOOKUP(A222,Startlist!B:E,3,FALSE)&amp;" / "&amp;VLOOKUP(A222,Startlist!B:E,3,FALSE))</f>
      </c>
      <c r="J222" s="32"/>
      <c r="K222" s="32"/>
    </row>
    <row r="223" spans="1:11" ht="12.75">
      <c r="A223" s="116"/>
      <c r="B223" s="185"/>
      <c r="C223" s="185"/>
      <c r="D223" s="185"/>
      <c r="E223" s="185"/>
      <c r="F223" s="185"/>
      <c r="G223" s="186"/>
      <c r="H223" s="187"/>
      <c r="I223" s="119">
        <f>IF(A223="","",VLOOKUP(A223,Startlist!B:E,3,FALSE)&amp;" / "&amp;VLOOKUP(A223,Startlist!B:E,3,FALSE))</f>
      </c>
      <c r="J223" s="32"/>
      <c r="K223" s="32"/>
    </row>
    <row r="224" spans="1:11" ht="12.75">
      <c r="A224" s="116"/>
      <c r="B224" s="185"/>
      <c r="C224" s="185"/>
      <c r="D224" s="185"/>
      <c r="E224" s="185"/>
      <c r="F224" s="185"/>
      <c r="G224" s="186"/>
      <c r="H224" s="187"/>
      <c r="I224" s="119">
        <f>IF(A224="","",VLOOKUP(A224,Startlist!B:E,3,FALSE)&amp;" / "&amp;VLOOKUP(A224,Startlist!B:E,3,FALSE))</f>
      </c>
      <c r="J224" s="32"/>
      <c r="K224" s="32"/>
    </row>
    <row r="225" spans="1:11" ht="12.75">
      <c r="A225" s="116"/>
      <c r="B225" s="185"/>
      <c r="C225" s="185"/>
      <c r="D225" s="185"/>
      <c r="E225" s="185"/>
      <c r="F225" s="185"/>
      <c r="G225" s="186"/>
      <c r="H225" s="187"/>
      <c r="I225" s="119">
        <f>IF(A225="","",VLOOKUP(A225,Startlist!B:E,3,FALSE)&amp;" / "&amp;VLOOKUP(A225,Startlist!B:E,3,FALSE))</f>
      </c>
      <c r="J225" s="32"/>
      <c r="K225" s="32"/>
    </row>
    <row r="226" spans="1:11" ht="12.75">
      <c r="A226" s="116"/>
      <c r="B226" s="185"/>
      <c r="C226" s="185"/>
      <c r="D226" s="185"/>
      <c r="E226" s="185"/>
      <c r="F226" s="185"/>
      <c r="G226" s="186"/>
      <c r="H226" s="187"/>
      <c r="I226" s="119">
        <f>IF(A226="","",VLOOKUP(A226,Startlist!B:E,3,FALSE)&amp;" / "&amp;VLOOKUP(A226,Startlist!B:E,3,FALSE))</f>
      </c>
      <c r="J226" s="32"/>
      <c r="K226" s="32"/>
    </row>
    <row r="227" spans="1:11" ht="12.75">
      <c r="A227" s="116"/>
      <c r="B227" s="185"/>
      <c r="C227" s="185"/>
      <c r="D227" s="185"/>
      <c r="E227" s="185"/>
      <c r="F227" s="185"/>
      <c r="G227" s="186"/>
      <c r="H227" s="187"/>
      <c r="I227" s="119">
        <f>IF(A227="","",VLOOKUP(A227,Startlist!B:E,3,FALSE)&amp;" / "&amp;VLOOKUP(A227,Startlist!B:E,3,FALSE))</f>
      </c>
      <c r="J227" s="32"/>
      <c r="K227" s="32"/>
    </row>
    <row r="228" spans="1:11" ht="12.75">
      <c r="A228" s="116"/>
      <c r="B228" s="185"/>
      <c r="C228" s="185"/>
      <c r="D228" s="185"/>
      <c r="E228" s="185"/>
      <c r="F228" s="185"/>
      <c r="G228" s="186"/>
      <c r="H228" s="187"/>
      <c r="I228" s="119">
        <f>IF(A228="","",VLOOKUP(A228,Startlist!B:E,3,FALSE)&amp;" / "&amp;VLOOKUP(A228,Startlist!B:E,3,FALSE))</f>
      </c>
      <c r="J228" s="32"/>
      <c r="K228" s="32"/>
    </row>
    <row r="229" spans="1:11" ht="12.75">
      <c r="A229" s="116"/>
      <c r="B229" s="185"/>
      <c r="C229" s="185"/>
      <c r="D229" s="185"/>
      <c r="E229" s="185"/>
      <c r="F229" s="185"/>
      <c r="G229" s="186"/>
      <c r="H229" s="187"/>
      <c r="I229" s="119">
        <f>IF(A229="","",VLOOKUP(A229,Startlist!B:E,3,FALSE)&amp;" / "&amp;VLOOKUP(A229,Startlist!B:E,3,FALSE))</f>
      </c>
      <c r="J229" s="32"/>
      <c r="K229" s="32"/>
    </row>
    <row r="230" spans="1:11" ht="12.75">
      <c r="A230" s="116"/>
      <c r="B230" s="185"/>
      <c r="C230" s="185"/>
      <c r="D230" s="185"/>
      <c r="E230" s="185"/>
      <c r="F230" s="185"/>
      <c r="G230" s="186"/>
      <c r="H230" s="187"/>
      <c r="I230" s="119">
        <f>IF(A230="","",VLOOKUP(A230,Startlist!B:E,3,FALSE)&amp;" / "&amp;VLOOKUP(A230,Startlist!B:E,3,FALSE))</f>
      </c>
      <c r="J230" s="32"/>
      <c r="K230" s="32"/>
    </row>
    <row r="231" spans="1:11" ht="12.75">
      <c r="A231" s="116"/>
      <c r="B231" s="185"/>
      <c r="C231" s="185"/>
      <c r="D231" s="185"/>
      <c r="E231" s="185"/>
      <c r="F231" s="185"/>
      <c r="G231" s="186"/>
      <c r="H231" s="187"/>
      <c r="I231" s="119">
        <f>IF(A231="","",VLOOKUP(A231,Startlist!B:E,3,FALSE)&amp;" / "&amp;VLOOKUP(A231,Startlist!B:E,3,FALSE))</f>
      </c>
      <c r="J231" s="32"/>
      <c r="K231" s="32"/>
    </row>
    <row r="232" spans="1:11" ht="12.75">
      <c r="A232" s="116"/>
      <c r="B232" s="185"/>
      <c r="C232" s="185"/>
      <c r="D232" s="185"/>
      <c r="E232" s="185"/>
      <c r="F232" s="185"/>
      <c r="G232" s="186"/>
      <c r="H232" s="187"/>
      <c r="I232" s="119">
        <f>IF(A232="","",VLOOKUP(A232,Startlist!B:E,3,FALSE)&amp;" / "&amp;VLOOKUP(A232,Startlist!B:E,3,FALSE))</f>
      </c>
      <c r="J232" s="32"/>
      <c r="K232" s="32"/>
    </row>
    <row r="233" spans="1:11" ht="12.75">
      <c r="A233" s="116"/>
      <c r="B233" s="185"/>
      <c r="C233" s="185"/>
      <c r="D233" s="185"/>
      <c r="E233" s="185"/>
      <c r="F233" s="185"/>
      <c r="G233" s="186"/>
      <c r="H233" s="187"/>
      <c r="I233" s="119">
        <f>IF(A233="","",VLOOKUP(A233,Startlist!B:E,3,FALSE)&amp;" / "&amp;VLOOKUP(A233,Startlist!B:E,3,FALSE))</f>
      </c>
      <c r="J233" s="32"/>
      <c r="K233" s="32"/>
    </row>
    <row r="234" spans="1:11" ht="12.75">
      <c r="A234" s="116"/>
      <c r="B234" s="185"/>
      <c r="C234" s="185"/>
      <c r="D234" s="185"/>
      <c r="E234" s="185"/>
      <c r="F234" s="185"/>
      <c r="G234" s="186"/>
      <c r="H234" s="187"/>
      <c r="I234" s="119">
        <f>IF(A234="","",VLOOKUP(A234,Startlist!B:E,3,FALSE)&amp;" / "&amp;VLOOKUP(A234,Startlist!B:E,3,FALSE))</f>
      </c>
      <c r="J234" s="32"/>
      <c r="K234" s="32"/>
    </row>
    <row r="235" spans="1:11" ht="12.75">
      <c r="A235" s="116"/>
      <c r="B235" s="185"/>
      <c r="C235" s="185"/>
      <c r="D235" s="185"/>
      <c r="E235" s="185"/>
      <c r="F235" s="185"/>
      <c r="G235" s="186"/>
      <c r="H235" s="187"/>
      <c r="I235" s="119"/>
      <c r="J235" s="32"/>
      <c r="K235" s="32"/>
    </row>
    <row r="236" spans="1:11" ht="12.75">
      <c r="A236" s="116"/>
      <c r="B236" s="185"/>
      <c r="C236" s="185"/>
      <c r="D236" s="185"/>
      <c r="E236" s="185"/>
      <c r="F236" s="185"/>
      <c r="G236" s="186"/>
      <c r="H236" s="187"/>
      <c r="I236" s="119"/>
      <c r="J236" s="32"/>
      <c r="K236" s="32"/>
    </row>
    <row r="237" spans="1:11" ht="12.75">
      <c r="A237" s="116"/>
      <c r="B237" s="185"/>
      <c r="C237" s="185"/>
      <c r="D237" s="185"/>
      <c r="E237" s="185"/>
      <c r="F237" s="185"/>
      <c r="G237" s="186"/>
      <c r="H237" s="187"/>
      <c r="I237" s="119"/>
      <c r="J237" s="32"/>
      <c r="K237" s="32"/>
    </row>
    <row r="238" spans="1:11" ht="12.75">
      <c r="A238" s="116"/>
      <c r="B238" s="185"/>
      <c r="C238" s="185"/>
      <c r="D238" s="185"/>
      <c r="E238" s="185"/>
      <c r="F238" s="185"/>
      <c r="G238" s="186"/>
      <c r="H238" s="187"/>
      <c r="I238" s="119"/>
      <c r="J238" s="32"/>
      <c r="K238" s="32"/>
    </row>
    <row r="239" spans="1:11" ht="12.75">
      <c r="A239" s="116"/>
      <c r="B239" s="185"/>
      <c r="C239" s="185"/>
      <c r="D239" s="185"/>
      <c r="E239" s="185"/>
      <c r="F239" s="185"/>
      <c r="G239" s="186"/>
      <c r="H239" s="187"/>
      <c r="I239" s="119"/>
      <c r="J239" s="32"/>
      <c r="K239" s="32"/>
    </row>
    <row r="240" spans="1:11" ht="12.75">
      <c r="A240" s="116"/>
      <c r="B240" s="185"/>
      <c r="C240" s="185"/>
      <c r="D240" s="185"/>
      <c r="E240" s="185"/>
      <c r="F240" s="185"/>
      <c r="G240" s="186"/>
      <c r="H240" s="187"/>
      <c r="I240" s="119"/>
      <c r="J240" s="32"/>
      <c r="K240" s="32"/>
    </row>
    <row r="241" spans="1:11" ht="12.75">
      <c r="A241" s="116"/>
      <c r="B241" s="185"/>
      <c r="C241" s="185"/>
      <c r="D241" s="185"/>
      <c r="E241" s="185"/>
      <c r="F241" s="185"/>
      <c r="G241" s="186"/>
      <c r="H241" s="187"/>
      <c r="I241" s="119"/>
      <c r="J241" s="32"/>
      <c r="K241" s="32"/>
    </row>
    <row r="242" spans="1:11" ht="12.75">
      <c r="A242" s="116"/>
      <c r="B242" s="185"/>
      <c r="C242" s="185"/>
      <c r="D242" s="185"/>
      <c r="E242" s="185"/>
      <c r="F242" s="185"/>
      <c r="G242" s="186"/>
      <c r="H242" s="187"/>
      <c r="I242" s="119"/>
      <c r="J242" s="32"/>
      <c r="K242" s="32"/>
    </row>
    <row r="243" spans="1:11" ht="12.75">
      <c r="A243" s="116"/>
      <c r="B243" s="185"/>
      <c r="C243" s="185"/>
      <c r="D243" s="185"/>
      <c r="E243" s="185"/>
      <c r="F243" s="185"/>
      <c r="G243" s="186"/>
      <c r="H243" s="187"/>
      <c r="I243" s="119"/>
      <c r="J243" s="32"/>
      <c r="K243" s="32"/>
    </row>
    <row r="244" spans="1:11" ht="12.75">
      <c r="A244" s="116"/>
      <c r="B244" s="185"/>
      <c r="C244" s="185"/>
      <c r="D244" s="185"/>
      <c r="E244" s="185"/>
      <c r="F244" s="185"/>
      <c r="G244" s="186"/>
      <c r="H244" s="187"/>
      <c r="I244" s="119"/>
      <c r="J244" s="32"/>
      <c r="K244" s="32"/>
    </row>
    <row r="245" spans="1:11" ht="12.75">
      <c r="A245" s="116"/>
      <c r="B245" s="185"/>
      <c r="C245" s="185"/>
      <c r="D245" s="185"/>
      <c r="E245" s="185"/>
      <c r="F245" s="185"/>
      <c r="G245" s="186"/>
      <c r="H245" s="187"/>
      <c r="I245" s="119"/>
      <c r="J245" s="32"/>
      <c r="K245" s="32"/>
    </row>
    <row r="246" spans="1:11" ht="12.75">
      <c r="A246" s="116"/>
      <c r="B246" s="185"/>
      <c r="C246" s="185"/>
      <c r="D246" s="185"/>
      <c r="E246" s="185"/>
      <c r="F246" s="185"/>
      <c r="G246" s="186"/>
      <c r="H246" s="187"/>
      <c r="I246" s="119"/>
      <c r="J246" s="32"/>
      <c r="K246" s="32"/>
    </row>
    <row r="247" spans="1:11" ht="12.75">
      <c r="A247" s="116"/>
      <c r="B247" s="185"/>
      <c r="C247" s="185"/>
      <c r="D247" s="185"/>
      <c r="E247" s="185"/>
      <c r="F247" s="185"/>
      <c r="G247" s="186"/>
      <c r="H247" s="187"/>
      <c r="I247" s="119"/>
      <c r="J247" s="32"/>
      <c r="K247" s="32"/>
    </row>
    <row r="248" spans="1:11" ht="12.75">
      <c r="A248" s="116"/>
      <c r="B248" s="185"/>
      <c r="C248" s="185"/>
      <c r="D248" s="185"/>
      <c r="E248" s="185"/>
      <c r="F248" s="185"/>
      <c r="G248" s="186"/>
      <c r="H248" s="187"/>
      <c r="I248" s="119"/>
      <c r="J248" s="32"/>
      <c r="K248" s="32"/>
    </row>
    <row r="249" spans="1:11" ht="12.75">
      <c r="A249" s="116"/>
      <c r="B249" s="185"/>
      <c r="C249" s="185"/>
      <c r="D249" s="185"/>
      <c r="E249" s="185"/>
      <c r="F249" s="185"/>
      <c r="G249" s="186"/>
      <c r="H249" s="187"/>
      <c r="I249" s="119"/>
      <c r="J249" s="32"/>
      <c r="K249" s="32"/>
    </row>
    <row r="250" spans="1:11" ht="12.75">
      <c r="A250" s="116"/>
      <c r="B250" s="185"/>
      <c r="C250" s="185"/>
      <c r="D250" s="185"/>
      <c r="E250" s="185"/>
      <c r="F250" s="185"/>
      <c r="G250" s="186"/>
      <c r="H250" s="187"/>
      <c r="I250" s="119"/>
      <c r="J250" s="32"/>
      <c r="K250" s="32"/>
    </row>
    <row r="251" spans="1:11" ht="12.75">
      <c r="A251" s="116"/>
      <c r="B251" s="185"/>
      <c r="C251" s="185"/>
      <c r="D251" s="185"/>
      <c r="E251" s="185"/>
      <c r="F251" s="185"/>
      <c r="G251" s="186"/>
      <c r="H251" s="187"/>
      <c r="I251" s="119"/>
      <c r="J251" s="32"/>
      <c r="K251" s="32"/>
    </row>
    <row r="252" spans="1:11" ht="12.75">
      <c r="A252" s="116"/>
      <c r="B252" s="185"/>
      <c r="C252" s="185"/>
      <c r="D252" s="185"/>
      <c r="E252" s="185"/>
      <c r="F252" s="185"/>
      <c r="G252" s="186"/>
      <c r="H252" s="187"/>
      <c r="I252" s="119"/>
      <c r="J252" s="32"/>
      <c r="K252" s="32"/>
    </row>
    <row r="253" spans="1:11" ht="12.75">
      <c r="A253" s="116"/>
      <c r="B253" s="185"/>
      <c r="C253" s="185"/>
      <c r="D253" s="185"/>
      <c r="E253" s="185"/>
      <c r="F253" s="185"/>
      <c r="G253" s="186"/>
      <c r="H253" s="187"/>
      <c r="I253" s="119"/>
      <c r="J253" s="32"/>
      <c r="K253" s="32"/>
    </row>
    <row r="254" spans="1:11" ht="12.75">
      <c r="A254" s="116"/>
      <c r="B254" s="185"/>
      <c r="C254" s="185"/>
      <c r="D254" s="185"/>
      <c r="E254" s="185"/>
      <c r="F254" s="185"/>
      <c r="G254" s="186"/>
      <c r="H254" s="187"/>
      <c r="I254" s="119"/>
      <c r="J254" s="32"/>
      <c r="K254" s="32"/>
    </row>
    <row r="255" spans="1:11" ht="12.75">
      <c r="A255" s="116"/>
      <c r="B255" s="185"/>
      <c r="C255" s="185"/>
      <c r="D255" s="185"/>
      <c r="E255" s="185"/>
      <c r="F255" s="185"/>
      <c r="G255" s="186"/>
      <c r="H255" s="187"/>
      <c r="I255" s="119"/>
      <c r="J255" s="32"/>
      <c r="K255" s="32"/>
    </row>
    <row r="256" spans="1:11" ht="12.75">
      <c r="A256" s="116"/>
      <c r="B256" s="185"/>
      <c r="C256" s="185"/>
      <c r="D256" s="185"/>
      <c r="E256" s="185"/>
      <c r="F256" s="185"/>
      <c r="G256" s="186"/>
      <c r="H256" s="187"/>
      <c r="I256" s="119"/>
      <c r="J256" s="32"/>
      <c r="K256" s="32"/>
    </row>
    <row r="257" spans="1:11" ht="12.75">
      <c r="A257" s="116"/>
      <c r="B257" s="185"/>
      <c r="C257" s="185"/>
      <c r="D257" s="185"/>
      <c r="E257" s="185"/>
      <c r="F257" s="185"/>
      <c r="G257" s="186"/>
      <c r="H257" s="187"/>
      <c r="I257" s="119"/>
      <c r="J257" s="32"/>
      <c r="K257" s="32"/>
    </row>
    <row r="258" spans="1:11" ht="12.75">
      <c r="A258" s="116"/>
      <c r="B258" s="185"/>
      <c r="C258" s="185"/>
      <c r="D258" s="185"/>
      <c r="E258" s="185"/>
      <c r="F258" s="185"/>
      <c r="G258" s="186"/>
      <c r="H258" s="187"/>
      <c r="I258" s="119"/>
      <c r="J258" s="32"/>
      <c r="K258" s="32"/>
    </row>
    <row r="259" spans="1:11" ht="12.75">
      <c r="A259" s="116"/>
      <c r="B259" s="185"/>
      <c r="C259" s="185"/>
      <c r="D259" s="185"/>
      <c r="E259" s="185"/>
      <c r="F259" s="185"/>
      <c r="G259" s="186"/>
      <c r="H259" s="187"/>
      <c r="I259" s="119"/>
      <c r="J259" s="32"/>
      <c r="K259" s="32"/>
    </row>
    <row r="260" spans="1:11" ht="12.75">
      <c r="A260" s="116"/>
      <c r="B260" s="185"/>
      <c r="C260" s="185"/>
      <c r="D260" s="185"/>
      <c r="E260" s="185"/>
      <c r="F260" s="185"/>
      <c r="G260" s="186"/>
      <c r="H260" s="187"/>
      <c r="I260" s="119"/>
      <c r="J260" s="32"/>
      <c r="K260" s="32"/>
    </row>
    <row r="261" spans="1:11" ht="12.75">
      <c r="A261" s="116"/>
      <c r="B261" s="185"/>
      <c r="C261" s="185"/>
      <c r="D261" s="185"/>
      <c r="E261" s="185"/>
      <c r="F261" s="185"/>
      <c r="G261" s="186"/>
      <c r="H261" s="187"/>
      <c r="I261" s="119"/>
      <c r="J261" s="32"/>
      <c r="K261" s="32"/>
    </row>
    <row r="262" spans="1:11" ht="12.75">
      <c r="A262" s="116"/>
      <c r="B262" s="185"/>
      <c r="C262" s="185"/>
      <c r="D262" s="185"/>
      <c r="E262" s="185"/>
      <c r="F262" s="185"/>
      <c r="G262" s="186"/>
      <c r="H262" s="187"/>
      <c r="I262" s="119"/>
      <c r="J262" s="32"/>
      <c r="K262" s="32"/>
    </row>
    <row r="263" spans="1:11" ht="12.75">
      <c r="A263" s="116"/>
      <c r="B263" s="185"/>
      <c r="C263" s="185"/>
      <c r="D263" s="185"/>
      <c r="E263" s="185"/>
      <c r="F263" s="185"/>
      <c r="G263" s="186"/>
      <c r="H263" s="187"/>
      <c r="I263" s="119"/>
      <c r="J263" s="32"/>
      <c r="K263" s="32"/>
    </row>
    <row r="264" spans="1:11" ht="12.75">
      <c r="A264" s="116"/>
      <c r="B264" s="185"/>
      <c r="C264" s="185"/>
      <c r="D264" s="185"/>
      <c r="E264" s="185"/>
      <c r="F264" s="185"/>
      <c r="G264" s="186"/>
      <c r="H264" s="187"/>
      <c r="I264" s="119"/>
      <c r="J264" s="32"/>
      <c r="K264" s="32"/>
    </row>
    <row r="265" spans="1:11" ht="12.75">
      <c r="A265" s="116"/>
      <c r="B265" s="185"/>
      <c r="C265" s="185"/>
      <c r="D265" s="185"/>
      <c r="E265" s="185"/>
      <c r="F265" s="185"/>
      <c r="G265" s="186"/>
      <c r="H265" s="187"/>
      <c r="I265" s="119"/>
      <c r="J265" s="32"/>
      <c r="K265" s="32"/>
    </row>
    <row r="266" spans="1:11" ht="12.75">
      <c r="A266" s="116"/>
      <c r="B266" s="185"/>
      <c r="C266" s="185"/>
      <c r="D266" s="185"/>
      <c r="E266" s="185"/>
      <c r="F266" s="185"/>
      <c r="G266" s="186"/>
      <c r="H266" s="187"/>
      <c r="I266" s="119"/>
      <c r="J266" s="32"/>
      <c r="K266" s="32"/>
    </row>
    <row r="267" spans="1:11" ht="12.75">
      <c r="A267" s="116"/>
      <c r="B267" s="185"/>
      <c r="C267" s="185"/>
      <c r="D267" s="185"/>
      <c r="E267" s="185"/>
      <c r="F267" s="185"/>
      <c r="G267" s="186"/>
      <c r="H267" s="187"/>
      <c r="I267" s="119"/>
      <c r="J267" s="32"/>
      <c r="K267" s="32"/>
    </row>
    <row r="268" spans="1:11" ht="12.75">
      <c r="A268" s="116"/>
      <c r="B268" s="185"/>
      <c r="C268" s="185"/>
      <c r="D268" s="185"/>
      <c r="E268" s="185"/>
      <c r="F268" s="185"/>
      <c r="G268" s="186"/>
      <c r="H268" s="187"/>
      <c r="I268" s="119"/>
      <c r="J268" s="32"/>
      <c r="K268" s="32"/>
    </row>
    <row r="269" spans="1:11" ht="12.75">
      <c r="A269" s="116"/>
      <c r="B269" s="185"/>
      <c r="C269" s="185"/>
      <c r="D269" s="185"/>
      <c r="E269" s="185"/>
      <c r="F269" s="185"/>
      <c r="G269" s="186"/>
      <c r="H269" s="187"/>
      <c r="I269" s="119"/>
      <c r="J269" s="32"/>
      <c r="K269" s="32"/>
    </row>
    <row r="270" spans="1:11" ht="12.75">
      <c r="A270" s="116"/>
      <c r="B270" s="185"/>
      <c r="C270" s="185"/>
      <c r="D270" s="185"/>
      <c r="E270" s="185"/>
      <c r="F270" s="185"/>
      <c r="G270" s="186"/>
      <c r="H270" s="187"/>
      <c r="I270" s="119"/>
      <c r="J270" s="32"/>
      <c r="K270" s="32"/>
    </row>
    <row r="271" spans="1:11" ht="12.75">
      <c r="A271" s="116"/>
      <c r="B271" s="185"/>
      <c r="C271" s="185"/>
      <c r="D271" s="185"/>
      <c r="E271" s="185"/>
      <c r="F271" s="185"/>
      <c r="G271" s="186"/>
      <c r="H271" s="187"/>
      <c r="I271" s="119"/>
      <c r="J271" s="32"/>
      <c r="K271" s="32"/>
    </row>
    <row r="272" spans="1:11" ht="12.75">
      <c r="A272" s="116"/>
      <c r="B272" s="185"/>
      <c r="C272" s="185"/>
      <c r="D272" s="185"/>
      <c r="E272" s="185"/>
      <c r="F272" s="185"/>
      <c r="G272" s="186"/>
      <c r="H272" s="187"/>
      <c r="I272" s="119"/>
      <c r="J272" s="32"/>
      <c r="K272" s="32"/>
    </row>
    <row r="273" spans="1:11" ht="12.75">
      <c r="A273" s="116"/>
      <c r="B273" s="185"/>
      <c r="C273" s="185"/>
      <c r="D273" s="185"/>
      <c r="E273" s="185"/>
      <c r="F273" s="185"/>
      <c r="G273" s="186"/>
      <c r="H273" s="187"/>
      <c r="I273" s="119"/>
      <c r="J273" s="32"/>
      <c r="K273" s="32"/>
    </row>
    <row r="274" spans="1:11" ht="12.75">
      <c r="A274" s="116"/>
      <c r="B274" s="185"/>
      <c r="C274" s="185"/>
      <c r="D274" s="185"/>
      <c r="E274" s="185"/>
      <c r="F274" s="185"/>
      <c r="G274" s="186"/>
      <c r="H274" s="187"/>
      <c r="I274" s="119"/>
      <c r="J274" s="32"/>
      <c r="K274" s="32"/>
    </row>
    <row r="275" spans="1:11" ht="12.75">
      <c r="A275" s="116"/>
      <c r="B275" s="185"/>
      <c r="C275" s="185"/>
      <c r="D275" s="185"/>
      <c r="E275" s="185"/>
      <c r="F275" s="185"/>
      <c r="G275" s="186"/>
      <c r="H275" s="187"/>
      <c r="I275" s="119"/>
      <c r="J275" s="32"/>
      <c r="K275" s="32"/>
    </row>
    <row r="276" spans="1:11" ht="12.75">
      <c r="A276" s="116"/>
      <c r="B276" s="185"/>
      <c r="C276" s="185"/>
      <c r="D276" s="185"/>
      <c r="E276" s="185"/>
      <c r="F276" s="185"/>
      <c r="G276" s="186"/>
      <c r="H276" s="187"/>
      <c r="I276" s="119"/>
      <c r="J276" s="32"/>
      <c r="K276" s="32"/>
    </row>
    <row r="277" spans="1:11" ht="12.75">
      <c r="A277" s="116"/>
      <c r="B277" s="185"/>
      <c r="C277" s="185"/>
      <c r="D277" s="185"/>
      <c r="E277" s="185"/>
      <c r="F277" s="185"/>
      <c r="G277" s="186"/>
      <c r="H277" s="187"/>
      <c r="I277" s="119"/>
      <c r="J277" s="32"/>
      <c r="K277" s="32"/>
    </row>
    <row r="278" spans="1:11" ht="12.75">
      <c r="A278" s="116"/>
      <c r="B278" s="185"/>
      <c r="C278" s="185"/>
      <c r="D278" s="185"/>
      <c r="E278" s="185"/>
      <c r="F278" s="185"/>
      <c r="G278" s="186"/>
      <c r="H278" s="187"/>
      <c r="I278" s="119"/>
      <c r="J278" s="32"/>
      <c r="K278" s="32"/>
    </row>
    <row r="279" spans="1:11" ht="12.75">
      <c r="A279" s="116"/>
      <c r="B279" s="185"/>
      <c r="C279" s="185"/>
      <c r="D279" s="185"/>
      <c r="E279" s="185"/>
      <c r="F279" s="185"/>
      <c r="G279" s="186"/>
      <c r="H279" s="187"/>
      <c r="I279" s="119"/>
      <c r="J279" s="32"/>
      <c r="K279" s="32"/>
    </row>
    <row r="280" spans="1:11" ht="12.75">
      <c r="A280" s="116"/>
      <c r="B280" s="185"/>
      <c r="C280" s="185"/>
      <c r="D280" s="185"/>
      <c r="E280" s="185"/>
      <c r="F280" s="185"/>
      <c r="G280" s="186"/>
      <c r="H280" s="187"/>
      <c r="I280" s="119"/>
      <c r="J280" s="32"/>
      <c r="K280" s="32"/>
    </row>
    <row r="281" spans="1:11" ht="12.75">
      <c r="A281" s="116"/>
      <c r="B281" s="185"/>
      <c r="C281" s="185"/>
      <c r="D281" s="185"/>
      <c r="E281" s="185"/>
      <c r="F281" s="185"/>
      <c r="G281" s="186"/>
      <c r="H281" s="187"/>
      <c r="I281" s="119"/>
      <c r="J281" s="32"/>
      <c r="K281" s="32"/>
    </row>
    <row r="282" spans="1:11" ht="12.75">
      <c r="A282" s="116"/>
      <c r="B282" s="185"/>
      <c r="C282" s="185"/>
      <c r="D282" s="185"/>
      <c r="E282" s="185"/>
      <c r="F282" s="185"/>
      <c r="G282" s="186"/>
      <c r="H282" s="187"/>
      <c r="I282" s="119"/>
      <c r="J282" s="32"/>
      <c r="K282" s="32"/>
    </row>
    <row r="283" spans="1:11" ht="12.75">
      <c r="A283" s="116"/>
      <c r="B283" s="185"/>
      <c r="C283" s="185"/>
      <c r="D283" s="185"/>
      <c r="E283" s="185"/>
      <c r="F283" s="185"/>
      <c r="G283" s="186"/>
      <c r="H283" s="187"/>
      <c r="I283" s="119"/>
      <c r="J283" s="32"/>
      <c r="K283" s="32"/>
    </row>
    <row r="284" spans="1:11" ht="12.75">
      <c r="A284" s="116"/>
      <c r="B284" s="185"/>
      <c r="C284" s="185"/>
      <c r="D284" s="185"/>
      <c r="E284" s="185"/>
      <c r="F284" s="185"/>
      <c r="G284" s="186"/>
      <c r="H284" s="187"/>
      <c r="I284" s="119"/>
      <c r="J284" s="32"/>
      <c r="K284" s="32"/>
    </row>
    <row r="285" spans="1:11" ht="12.75">
      <c r="A285" s="116"/>
      <c r="B285" s="185"/>
      <c r="C285" s="185"/>
      <c r="D285" s="185"/>
      <c r="E285" s="185"/>
      <c r="F285" s="185"/>
      <c r="G285" s="186"/>
      <c r="H285" s="187"/>
      <c r="I285" s="119"/>
      <c r="J285" s="32"/>
      <c r="K285" s="32"/>
    </row>
    <row r="286" spans="1:11" ht="12.75">
      <c r="A286" s="116"/>
      <c r="B286" s="185"/>
      <c r="C286" s="185"/>
      <c r="D286" s="185"/>
      <c r="E286" s="185"/>
      <c r="F286" s="185"/>
      <c r="G286" s="186"/>
      <c r="H286" s="187"/>
      <c r="I286" s="119"/>
      <c r="J286" s="32"/>
      <c r="K286" s="32"/>
    </row>
    <row r="287" spans="1:11" ht="12.75">
      <c r="A287" s="116"/>
      <c r="B287" s="185"/>
      <c r="C287" s="185"/>
      <c r="D287" s="185"/>
      <c r="E287" s="185"/>
      <c r="F287" s="185"/>
      <c r="G287" s="186"/>
      <c r="H287" s="187"/>
      <c r="I287" s="119"/>
      <c r="J287" s="32"/>
      <c r="K287" s="32"/>
    </row>
    <row r="288" spans="1:11" ht="12.75">
      <c r="A288" s="116"/>
      <c r="B288" s="185"/>
      <c r="C288" s="185"/>
      <c r="D288" s="185"/>
      <c r="E288" s="185"/>
      <c r="F288" s="185"/>
      <c r="G288" s="186"/>
      <c r="H288" s="187"/>
      <c r="I288" s="119"/>
      <c r="J288" s="32"/>
      <c r="K288" s="32"/>
    </row>
    <row r="289" spans="1:11" ht="12.75">
      <c r="A289" s="116"/>
      <c r="B289" s="185"/>
      <c r="C289" s="185"/>
      <c r="D289" s="185"/>
      <c r="E289" s="185"/>
      <c r="F289" s="185"/>
      <c r="G289" s="186"/>
      <c r="H289" s="187"/>
      <c r="I289" s="119"/>
      <c r="J289" s="32"/>
      <c r="K289" s="32"/>
    </row>
    <row r="290" spans="1:11" ht="12.75">
      <c r="A290" s="116"/>
      <c r="B290" s="185"/>
      <c r="C290" s="185"/>
      <c r="D290" s="185"/>
      <c r="E290" s="185"/>
      <c r="F290" s="185"/>
      <c r="G290" s="186"/>
      <c r="H290" s="187"/>
      <c r="I290" s="119"/>
      <c r="J290" s="32"/>
      <c r="K290" s="32"/>
    </row>
    <row r="291" spans="1:11" ht="12.75">
      <c r="A291" s="116"/>
      <c r="B291" s="185"/>
      <c r="C291" s="185"/>
      <c r="D291" s="185"/>
      <c r="E291" s="185"/>
      <c r="F291" s="185"/>
      <c r="G291" s="186"/>
      <c r="H291" s="187"/>
      <c r="I291" s="119"/>
      <c r="J291" s="32"/>
      <c r="K291" s="32"/>
    </row>
    <row r="292" spans="1:11" ht="12.75">
      <c r="A292" s="116"/>
      <c r="B292" s="185"/>
      <c r="C292" s="185"/>
      <c r="D292" s="185"/>
      <c r="E292" s="185"/>
      <c r="F292" s="185"/>
      <c r="G292" s="186"/>
      <c r="H292" s="187"/>
      <c r="I292" s="119"/>
      <c r="J292" s="32"/>
      <c r="K292" s="32"/>
    </row>
    <row r="293" spans="1:11" ht="12.75">
      <c r="A293" s="116"/>
      <c r="B293" s="185"/>
      <c r="C293" s="185"/>
      <c r="D293" s="185"/>
      <c r="E293" s="185"/>
      <c r="F293" s="185"/>
      <c r="G293" s="186"/>
      <c r="H293" s="187"/>
      <c r="I293" s="119"/>
      <c r="J293" s="32"/>
      <c r="K293" s="32"/>
    </row>
    <row r="294" spans="1:11" ht="12.75">
      <c r="A294" s="116"/>
      <c r="B294" s="185"/>
      <c r="C294" s="185"/>
      <c r="D294" s="185"/>
      <c r="E294" s="185"/>
      <c r="F294" s="185"/>
      <c r="G294" s="186"/>
      <c r="H294" s="187"/>
      <c r="I294" s="119"/>
      <c r="J294" s="32"/>
      <c r="K294" s="32"/>
    </row>
    <row r="295" spans="1:11" ht="12.75">
      <c r="A295" s="116"/>
      <c r="B295" s="185"/>
      <c r="C295" s="185"/>
      <c r="D295" s="185"/>
      <c r="E295" s="185"/>
      <c r="F295" s="185"/>
      <c r="G295" s="186"/>
      <c r="H295" s="187"/>
      <c r="I295" s="119"/>
      <c r="J295" s="32"/>
      <c r="K295" s="32"/>
    </row>
    <row r="296" spans="1:11" ht="12.75">
      <c r="A296" s="116"/>
      <c r="B296" s="185"/>
      <c r="C296" s="185"/>
      <c r="D296" s="185"/>
      <c r="E296" s="185"/>
      <c r="F296" s="185"/>
      <c r="G296" s="186"/>
      <c r="H296" s="187"/>
      <c r="I296" s="119"/>
      <c r="J296" s="32"/>
      <c r="K296" s="32"/>
    </row>
    <row r="297" spans="1:11" ht="12.75">
      <c r="A297" s="116"/>
      <c r="B297" s="185"/>
      <c r="C297" s="185"/>
      <c r="D297" s="185"/>
      <c r="E297" s="185"/>
      <c r="F297" s="185"/>
      <c r="G297" s="186"/>
      <c r="H297" s="187"/>
      <c r="I297" s="119"/>
      <c r="J297" s="32"/>
      <c r="K297" s="32"/>
    </row>
    <row r="298" spans="1:11" ht="12.75">
      <c r="A298" s="116"/>
      <c r="B298" s="185"/>
      <c r="C298" s="185"/>
      <c r="D298" s="185"/>
      <c r="E298" s="185"/>
      <c r="F298" s="185"/>
      <c r="G298" s="186"/>
      <c r="H298" s="187"/>
      <c r="I298" s="119"/>
      <c r="J298" s="32"/>
      <c r="K298" s="32"/>
    </row>
    <row r="299" spans="1:11" ht="12.75">
      <c r="A299" s="116"/>
      <c r="B299" s="185"/>
      <c r="C299" s="185"/>
      <c r="D299" s="185"/>
      <c r="E299" s="185"/>
      <c r="F299" s="185"/>
      <c r="G299" s="186"/>
      <c r="H299" s="187"/>
      <c r="I299" s="119"/>
      <c r="J299" s="32"/>
      <c r="K299" s="32"/>
    </row>
    <row r="300" spans="1:11" ht="12.75">
      <c r="A300" s="116"/>
      <c r="B300" s="185"/>
      <c r="C300" s="185"/>
      <c r="D300" s="185"/>
      <c r="E300" s="185"/>
      <c r="F300" s="185"/>
      <c r="G300" s="186"/>
      <c r="H300" s="187"/>
      <c r="I300" s="119"/>
      <c r="J300" s="32"/>
      <c r="K300" s="32"/>
    </row>
    <row r="301" spans="1:11" ht="12.75">
      <c r="A301" s="116"/>
      <c r="B301" s="185"/>
      <c r="C301" s="185"/>
      <c r="D301" s="185"/>
      <c r="E301" s="185"/>
      <c r="F301" s="185"/>
      <c r="G301" s="186"/>
      <c r="H301" s="187"/>
      <c r="I301" s="119"/>
      <c r="J301" s="32"/>
      <c r="K301" s="32"/>
    </row>
    <row r="302" spans="1:11" ht="12.75">
      <c r="A302" s="116"/>
      <c r="B302" s="185"/>
      <c r="C302" s="185"/>
      <c r="D302" s="185"/>
      <c r="E302" s="185"/>
      <c r="F302" s="185"/>
      <c r="G302" s="186"/>
      <c r="H302" s="187"/>
      <c r="I302" s="119"/>
      <c r="J302" s="32"/>
      <c r="K302" s="32"/>
    </row>
    <row r="303" spans="1:11" ht="12.75">
      <c r="A303" s="116"/>
      <c r="B303" s="185"/>
      <c r="C303" s="185"/>
      <c r="D303" s="185"/>
      <c r="E303" s="185"/>
      <c r="F303" s="185"/>
      <c r="G303" s="186"/>
      <c r="H303" s="187"/>
      <c r="I303" s="119"/>
      <c r="J303" s="32"/>
      <c r="K303" s="32"/>
    </row>
    <row r="304" spans="1:11" ht="12.75">
      <c r="A304" s="116"/>
      <c r="B304" s="185"/>
      <c r="C304" s="185"/>
      <c r="D304" s="185"/>
      <c r="E304" s="185"/>
      <c r="F304" s="185"/>
      <c r="G304" s="186"/>
      <c r="H304" s="187"/>
      <c r="I304" s="119"/>
      <c r="J304" s="32"/>
      <c r="K304" s="32"/>
    </row>
    <row r="305" spans="1:11" ht="12.75">
      <c r="A305" s="116"/>
      <c r="B305" s="185"/>
      <c r="C305" s="185"/>
      <c r="D305" s="185"/>
      <c r="E305" s="185"/>
      <c r="F305" s="185"/>
      <c r="G305" s="186"/>
      <c r="H305" s="187"/>
      <c r="I305" s="119"/>
      <c r="J305" s="32"/>
      <c r="K305" s="32"/>
    </row>
    <row r="306" spans="1:11" ht="12.75">
      <c r="A306" s="116"/>
      <c r="B306" s="185"/>
      <c r="C306" s="185"/>
      <c r="D306" s="185"/>
      <c r="E306" s="185"/>
      <c r="F306" s="185"/>
      <c r="G306" s="186"/>
      <c r="H306" s="187"/>
      <c r="I306" s="119"/>
      <c r="J306" s="32"/>
      <c r="K306" s="32"/>
    </row>
    <row r="307" spans="1:11" ht="12.75">
      <c r="A307" s="116"/>
      <c r="B307" s="185"/>
      <c r="C307" s="185"/>
      <c r="D307" s="185"/>
      <c r="E307" s="185"/>
      <c r="F307" s="185"/>
      <c r="G307" s="186"/>
      <c r="H307" s="187"/>
      <c r="I307" s="119"/>
      <c r="J307" s="32"/>
      <c r="K307" s="32"/>
    </row>
    <row r="308" spans="1:11" ht="12.75">
      <c r="A308" s="116"/>
      <c r="B308" s="185"/>
      <c r="C308" s="185"/>
      <c r="D308" s="185"/>
      <c r="E308" s="185"/>
      <c r="F308" s="185"/>
      <c r="G308" s="186"/>
      <c r="H308" s="187"/>
      <c r="I308" s="119"/>
      <c r="J308" s="32"/>
      <c r="K308" s="32"/>
    </row>
    <row r="309" spans="1:11" ht="12.75">
      <c r="A309" s="116"/>
      <c r="B309" s="185"/>
      <c r="C309" s="185"/>
      <c r="D309" s="185"/>
      <c r="E309" s="185"/>
      <c r="F309" s="185"/>
      <c r="G309" s="186"/>
      <c r="H309" s="187"/>
      <c r="I309" s="119"/>
      <c r="J309" s="32"/>
      <c r="K309" s="32"/>
    </row>
    <row r="310" spans="1:11" ht="12.75">
      <c r="A310" s="116"/>
      <c r="B310" s="185"/>
      <c r="C310" s="185"/>
      <c r="D310" s="185"/>
      <c r="E310" s="185"/>
      <c r="F310" s="185"/>
      <c r="G310" s="186"/>
      <c r="H310" s="187"/>
      <c r="I310" s="119"/>
      <c r="J310" s="32"/>
      <c r="K310" s="32"/>
    </row>
    <row r="311" spans="1:11" ht="12.75">
      <c r="A311" s="116"/>
      <c r="B311" s="185"/>
      <c r="C311" s="185"/>
      <c r="D311" s="185"/>
      <c r="E311" s="185"/>
      <c r="F311" s="185"/>
      <c r="G311" s="186"/>
      <c r="H311" s="187"/>
      <c r="I311" s="119"/>
      <c r="J311" s="32"/>
      <c r="K311" s="32"/>
    </row>
    <row r="312" spans="1:11" ht="12.75">
      <c r="A312" s="116"/>
      <c r="B312" s="185"/>
      <c r="C312" s="185"/>
      <c r="D312" s="185"/>
      <c r="E312" s="185"/>
      <c r="F312" s="185"/>
      <c r="G312" s="186"/>
      <c r="H312" s="187"/>
      <c r="I312" s="119"/>
      <c r="J312" s="32"/>
      <c r="K312" s="32"/>
    </row>
    <row r="313" spans="1:11" ht="12.75">
      <c r="A313" s="116"/>
      <c r="B313" s="185"/>
      <c r="C313" s="185"/>
      <c r="D313" s="185"/>
      <c r="E313" s="185"/>
      <c r="F313" s="185"/>
      <c r="G313" s="186"/>
      <c r="H313" s="187"/>
      <c r="I313" s="119"/>
      <c r="J313" s="32"/>
      <c r="K313" s="32"/>
    </row>
    <row r="314" spans="1:11" ht="12.75">
      <c r="A314" s="116"/>
      <c r="B314" s="185"/>
      <c r="C314" s="185"/>
      <c r="D314" s="185"/>
      <c r="E314" s="185"/>
      <c r="F314" s="185"/>
      <c r="G314" s="186"/>
      <c r="H314" s="187"/>
      <c r="I314" s="119"/>
      <c r="J314" s="32"/>
      <c r="K314" s="32"/>
    </row>
    <row r="315" spans="1:11" ht="12.75">
      <c r="A315" s="116"/>
      <c r="B315" s="185"/>
      <c r="C315" s="185"/>
      <c r="D315" s="185"/>
      <c r="E315" s="185"/>
      <c r="F315" s="185"/>
      <c r="G315" s="186"/>
      <c r="H315" s="187"/>
      <c r="I315" s="119"/>
      <c r="J315" s="32"/>
      <c r="K315" s="32"/>
    </row>
    <row r="316" spans="1:11" ht="12.75">
      <c r="A316" s="116"/>
      <c r="B316" s="185"/>
      <c r="C316" s="185"/>
      <c r="D316" s="185"/>
      <c r="E316" s="185"/>
      <c r="F316" s="185"/>
      <c r="G316" s="186"/>
      <c r="H316" s="187"/>
      <c r="I316" s="119"/>
      <c r="J316" s="32"/>
      <c r="K316" s="32"/>
    </row>
    <row r="317" spans="1:11" ht="12.75">
      <c r="A317" s="116"/>
      <c r="B317" s="185"/>
      <c r="C317" s="185"/>
      <c r="D317" s="185"/>
      <c r="E317" s="185"/>
      <c r="F317" s="185"/>
      <c r="G317" s="186"/>
      <c r="H317" s="187"/>
      <c r="I317" s="119"/>
      <c r="J317" s="32"/>
      <c r="K317" s="32"/>
    </row>
    <row r="318" spans="1:11" ht="12.75">
      <c r="A318" s="116"/>
      <c r="B318" s="185"/>
      <c r="C318" s="185"/>
      <c r="D318" s="185"/>
      <c r="E318" s="185"/>
      <c r="F318" s="185"/>
      <c r="G318" s="186"/>
      <c r="H318" s="187"/>
      <c r="I318" s="119"/>
      <c r="J318" s="32"/>
      <c r="K318" s="32"/>
    </row>
    <row r="319" spans="1:11" ht="12.75">
      <c r="A319" s="116"/>
      <c r="B319" s="185"/>
      <c r="C319" s="185"/>
      <c r="D319" s="185"/>
      <c r="E319" s="185"/>
      <c r="F319" s="185"/>
      <c r="G319" s="186"/>
      <c r="H319" s="187"/>
      <c r="I319" s="119"/>
      <c r="J319" s="32"/>
      <c r="K319" s="32"/>
    </row>
    <row r="320" spans="1:11" ht="12.75">
      <c r="A320" s="116"/>
      <c r="B320" s="185"/>
      <c r="C320" s="185"/>
      <c r="D320" s="185"/>
      <c r="E320" s="185"/>
      <c r="F320" s="185"/>
      <c r="G320" s="186"/>
      <c r="H320" s="187"/>
      <c r="I320" s="119"/>
      <c r="J320" s="32"/>
      <c r="K320" s="32"/>
    </row>
    <row r="321" spans="1:11" ht="12.75">
      <c r="A321" s="116"/>
      <c r="B321" s="185"/>
      <c r="C321" s="185"/>
      <c r="D321" s="185"/>
      <c r="E321" s="185"/>
      <c r="F321" s="185"/>
      <c r="G321" s="186"/>
      <c r="H321" s="187"/>
      <c r="I321" s="119"/>
      <c r="J321" s="32"/>
      <c r="K321" s="32"/>
    </row>
    <row r="322" spans="1:11" ht="12.75">
      <c r="A322" s="116"/>
      <c r="B322" s="185"/>
      <c r="C322" s="185"/>
      <c r="D322" s="185"/>
      <c r="E322" s="185"/>
      <c r="F322" s="185"/>
      <c r="G322" s="186"/>
      <c r="H322" s="187"/>
      <c r="I322" s="119"/>
      <c r="J322" s="32"/>
      <c r="K322" s="32"/>
    </row>
    <row r="323" spans="1:11" ht="12.75">
      <c r="A323" s="116"/>
      <c r="B323" s="185"/>
      <c r="C323" s="185"/>
      <c r="D323" s="185"/>
      <c r="E323" s="185"/>
      <c r="F323" s="185"/>
      <c r="G323" s="186"/>
      <c r="H323" s="187"/>
      <c r="I323" s="119"/>
      <c r="J323" s="32"/>
      <c r="K323" s="32"/>
    </row>
    <row r="324" spans="1:11" ht="12.75">
      <c r="A324" s="116"/>
      <c r="B324" s="185"/>
      <c r="C324" s="185"/>
      <c r="D324" s="185"/>
      <c r="E324" s="185"/>
      <c r="F324" s="185"/>
      <c r="G324" s="186"/>
      <c r="H324" s="187"/>
      <c r="I324" s="119"/>
      <c r="J324" s="32"/>
      <c r="K324" s="32"/>
    </row>
    <row r="325" spans="1:11" ht="12.75">
      <c r="A325" s="116"/>
      <c r="B325" s="185"/>
      <c r="C325" s="185"/>
      <c r="D325" s="185"/>
      <c r="E325" s="185"/>
      <c r="F325" s="185"/>
      <c r="G325" s="186"/>
      <c r="H325" s="187"/>
      <c r="I325" s="119"/>
      <c r="J325" s="32"/>
      <c r="K325" s="32"/>
    </row>
    <row r="326" spans="1:11" ht="12.75">
      <c r="A326" s="116"/>
      <c r="B326" s="185"/>
      <c r="C326" s="185"/>
      <c r="D326" s="185"/>
      <c r="E326" s="185"/>
      <c r="F326" s="185"/>
      <c r="G326" s="186"/>
      <c r="H326" s="187"/>
      <c r="I326" s="119"/>
      <c r="J326" s="32"/>
      <c r="K326" s="32"/>
    </row>
    <row r="327" spans="1:11" ht="12.75">
      <c r="A327" s="116"/>
      <c r="B327" s="185"/>
      <c r="C327" s="185"/>
      <c r="D327" s="185"/>
      <c r="E327" s="185"/>
      <c r="F327" s="185"/>
      <c r="G327" s="186"/>
      <c r="H327" s="187"/>
      <c r="I327" s="119"/>
      <c r="J327" s="32"/>
      <c r="K327" s="32"/>
    </row>
    <row r="328" spans="1:11" ht="12.75">
      <c r="A328" s="116"/>
      <c r="B328" s="185"/>
      <c r="C328" s="185"/>
      <c r="D328" s="185"/>
      <c r="E328" s="185"/>
      <c r="F328" s="185"/>
      <c r="G328" s="186"/>
      <c r="H328" s="187"/>
      <c r="I328" s="119"/>
      <c r="J328" s="32"/>
      <c r="K328" s="32"/>
    </row>
    <row r="329" spans="1:11" ht="12.75">
      <c r="A329" s="116"/>
      <c r="B329" s="185"/>
      <c r="C329" s="185"/>
      <c r="D329" s="185"/>
      <c r="E329" s="185"/>
      <c r="F329" s="185"/>
      <c r="G329" s="186"/>
      <c r="H329" s="187"/>
      <c r="I329" s="119"/>
      <c r="J329" s="32"/>
      <c r="K329" s="32"/>
    </row>
    <row r="330" spans="1:11" ht="12.75">
      <c r="A330" s="116"/>
      <c r="B330" s="185"/>
      <c r="C330" s="185"/>
      <c r="D330" s="185"/>
      <c r="E330" s="185"/>
      <c r="F330" s="185"/>
      <c r="G330" s="186"/>
      <c r="H330" s="187"/>
      <c r="I330" s="119"/>
      <c r="J330" s="32"/>
      <c r="K330" s="32"/>
    </row>
    <row r="331" spans="1:11" ht="12.75">
      <c r="A331" s="116"/>
      <c r="B331" s="185"/>
      <c r="C331" s="185"/>
      <c r="D331" s="185"/>
      <c r="E331" s="185"/>
      <c r="F331" s="185"/>
      <c r="G331" s="186"/>
      <c r="H331" s="187"/>
      <c r="I331" s="119"/>
      <c r="J331" s="32"/>
      <c r="K331" s="32"/>
    </row>
    <row r="332" spans="1:11" ht="12.75">
      <c r="A332" s="116"/>
      <c r="B332" s="185"/>
      <c r="C332" s="185"/>
      <c r="D332" s="185"/>
      <c r="E332" s="185"/>
      <c r="F332" s="185"/>
      <c r="G332" s="186"/>
      <c r="H332" s="187"/>
      <c r="I332" s="119"/>
      <c r="J332" s="32"/>
      <c r="K332" s="32"/>
    </row>
    <row r="333" spans="1:11" ht="12.75">
      <c r="A333" s="116"/>
      <c r="B333" s="185"/>
      <c r="C333" s="185"/>
      <c r="D333" s="185"/>
      <c r="E333" s="185"/>
      <c r="F333" s="185"/>
      <c r="G333" s="186"/>
      <c r="H333" s="187"/>
      <c r="I333" s="119"/>
      <c r="J333" s="32"/>
      <c r="K333" s="32"/>
    </row>
    <row r="334" spans="1:11" ht="12.75">
      <c r="A334" s="116"/>
      <c r="B334" s="185"/>
      <c r="C334" s="185"/>
      <c r="D334" s="185"/>
      <c r="E334" s="185"/>
      <c r="F334" s="185"/>
      <c r="G334" s="186"/>
      <c r="H334" s="187"/>
      <c r="I334" s="119"/>
      <c r="J334" s="32"/>
      <c r="K334" s="32"/>
    </row>
    <row r="335" spans="1:11" ht="12.75">
      <c r="A335" s="116"/>
      <c r="B335" s="185"/>
      <c r="C335" s="185"/>
      <c r="D335" s="185"/>
      <c r="E335" s="185"/>
      <c r="F335" s="185"/>
      <c r="G335" s="186"/>
      <c r="H335" s="187"/>
      <c r="I335" s="119"/>
      <c r="J335" s="32"/>
      <c r="K335" s="32"/>
    </row>
    <row r="336" spans="1:11" ht="12.75">
      <c r="A336" s="116"/>
      <c r="B336" s="185"/>
      <c r="C336" s="185"/>
      <c r="D336" s="185"/>
      <c r="E336" s="185"/>
      <c r="F336" s="185"/>
      <c r="G336" s="186"/>
      <c r="H336" s="187"/>
      <c r="I336" s="119"/>
      <c r="J336" s="32"/>
      <c r="K336" s="32"/>
    </row>
    <row r="337" spans="1:11" ht="12.75">
      <c r="A337" s="116"/>
      <c r="B337" s="185"/>
      <c r="C337" s="185"/>
      <c r="D337" s="185"/>
      <c r="E337" s="185"/>
      <c r="F337" s="185"/>
      <c r="G337" s="186"/>
      <c r="H337" s="187"/>
      <c r="I337" s="119"/>
      <c r="J337" s="32"/>
      <c r="K337" s="32"/>
    </row>
    <row r="338" spans="1:11" ht="12.75">
      <c r="A338" s="116"/>
      <c r="B338" s="185"/>
      <c r="C338" s="185"/>
      <c r="D338" s="185"/>
      <c r="E338" s="185"/>
      <c r="F338" s="185"/>
      <c r="G338" s="186"/>
      <c r="H338" s="187"/>
      <c r="I338" s="119"/>
      <c r="J338" s="32"/>
      <c r="K338" s="32"/>
    </row>
    <row r="339" spans="1:11" ht="12.75">
      <c r="A339" s="116"/>
      <c r="B339" s="185"/>
      <c r="C339" s="185"/>
      <c r="D339" s="185"/>
      <c r="E339" s="185"/>
      <c r="F339" s="185"/>
      <c r="G339" s="186"/>
      <c r="H339" s="187"/>
      <c r="I339" s="119"/>
      <c r="J339" s="32"/>
      <c r="K339" s="32"/>
    </row>
    <row r="340" spans="1:11" ht="12.75">
      <c r="A340" s="116"/>
      <c r="B340" s="185"/>
      <c r="C340" s="185"/>
      <c r="D340" s="185"/>
      <c r="E340" s="185"/>
      <c r="F340" s="185"/>
      <c r="G340" s="186"/>
      <c r="H340" s="187"/>
      <c r="I340" s="119"/>
      <c r="J340" s="32"/>
      <c r="K340" s="32"/>
    </row>
    <row r="341" spans="1:11" ht="12.75">
      <c r="A341" s="116"/>
      <c r="B341" s="185"/>
      <c r="C341" s="185"/>
      <c r="D341" s="185"/>
      <c r="E341" s="185"/>
      <c r="F341" s="185"/>
      <c r="G341" s="186"/>
      <c r="H341" s="187"/>
      <c r="I341" s="119"/>
      <c r="J341" s="32"/>
      <c r="K341" s="32"/>
    </row>
    <row r="342" spans="1:11" ht="12.75">
      <c r="A342" s="116"/>
      <c r="B342" s="185"/>
      <c r="C342" s="185"/>
      <c r="D342" s="185"/>
      <c r="E342" s="185"/>
      <c r="F342" s="185"/>
      <c r="G342" s="186"/>
      <c r="H342" s="187"/>
      <c r="I342" s="119"/>
      <c r="J342" s="32"/>
      <c r="K342" s="32"/>
    </row>
    <row r="343" spans="1:11" ht="12.75">
      <c r="A343" s="116"/>
      <c r="B343" s="185"/>
      <c r="C343" s="185"/>
      <c r="D343" s="185"/>
      <c r="E343" s="185"/>
      <c r="F343" s="185"/>
      <c r="G343" s="186"/>
      <c r="H343" s="187"/>
      <c r="I343" s="119"/>
      <c r="J343" s="32"/>
      <c r="K343" s="32"/>
    </row>
    <row r="344" spans="1:11" ht="12.75">
      <c r="A344" s="116"/>
      <c r="B344" s="185"/>
      <c r="C344" s="185"/>
      <c r="D344" s="185"/>
      <c r="E344" s="185"/>
      <c r="F344" s="185"/>
      <c r="G344" s="186"/>
      <c r="H344" s="187"/>
      <c r="I344" s="119"/>
      <c r="J344" s="32"/>
      <c r="K344" s="32"/>
    </row>
    <row r="345" spans="1:11" ht="12.75">
      <c r="A345" s="116"/>
      <c r="B345" s="185"/>
      <c r="C345" s="185"/>
      <c r="D345" s="185"/>
      <c r="E345" s="185"/>
      <c r="F345" s="185"/>
      <c r="G345" s="186"/>
      <c r="H345" s="187"/>
      <c r="I345" s="119"/>
      <c r="J345" s="32"/>
      <c r="K345" s="32"/>
    </row>
    <row r="346" spans="1:11" ht="12.75">
      <c r="A346" s="116"/>
      <c r="B346" s="185"/>
      <c r="C346" s="185"/>
      <c r="D346" s="185"/>
      <c r="E346" s="185"/>
      <c r="F346" s="185"/>
      <c r="G346" s="186"/>
      <c r="H346" s="187"/>
      <c r="I346" s="119"/>
      <c r="J346" s="32"/>
      <c r="K346" s="32"/>
    </row>
    <row r="347" spans="1:11" ht="12.75">
      <c r="A347" s="116"/>
      <c r="B347" s="185"/>
      <c r="C347" s="185"/>
      <c r="D347" s="185"/>
      <c r="E347" s="185"/>
      <c r="F347" s="185"/>
      <c r="G347" s="186"/>
      <c r="H347" s="187"/>
      <c r="I347" s="119"/>
      <c r="J347" s="32"/>
      <c r="K347" s="32"/>
    </row>
    <row r="348" spans="1:11" ht="12.75">
      <c r="A348" s="116"/>
      <c r="B348" s="185"/>
      <c r="C348" s="185"/>
      <c r="D348" s="185"/>
      <c r="E348" s="185"/>
      <c r="F348" s="185"/>
      <c r="G348" s="186"/>
      <c r="H348" s="187"/>
      <c r="I348" s="119"/>
      <c r="J348" s="32"/>
      <c r="K348" s="32"/>
    </row>
    <row r="349" spans="1:11" ht="12.75">
      <c r="A349" s="116"/>
      <c r="B349" s="185"/>
      <c r="C349" s="185"/>
      <c r="D349" s="185"/>
      <c r="E349" s="185"/>
      <c r="F349" s="185"/>
      <c r="G349" s="186"/>
      <c r="H349" s="187"/>
      <c r="I349" s="119"/>
      <c r="J349" s="32"/>
      <c r="K349" s="32"/>
    </row>
    <row r="350" spans="1:11" ht="12.75">
      <c r="A350" s="116"/>
      <c r="B350" s="185"/>
      <c r="C350" s="185"/>
      <c r="D350" s="185"/>
      <c r="E350" s="185"/>
      <c r="F350" s="185"/>
      <c r="G350" s="186"/>
      <c r="H350" s="187"/>
      <c r="I350" s="119"/>
      <c r="J350" s="32"/>
      <c r="K350" s="32"/>
    </row>
    <row r="351" spans="1:11" ht="12.75">
      <c r="A351" s="116"/>
      <c r="B351" s="185"/>
      <c r="C351" s="185"/>
      <c r="D351" s="185"/>
      <c r="E351" s="185"/>
      <c r="F351" s="185"/>
      <c r="G351" s="186"/>
      <c r="H351" s="187"/>
      <c r="I351" s="119"/>
      <c r="J351" s="32"/>
      <c r="K351" s="32"/>
    </row>
    <row r="352" spans="1:11" ht="12.75">
      <c r="A352" s="116"/>
      <c r="B352" s="185"/>
      <c r="C352" s="185"/>
      <c r="D352" s="185"/>
      <c r="E352" s="185"/>
      <c r="F352" s="185"/>
      <c r="G352" s="186"/>
      <c r="H352" s="187"/>
      <c r="I352" s="119"/>
      <c r="J352" s="32"/>
      <c r="K352" s="32"/>
    </row>
    <row r="353" spans="1:11" ht="12.75">
      <c r="A353" s="116"/>
      <c r="B353" s="185"/>
      <c r="C353" s="185"/>
      <c r="D353" s="185"/>
      <c r="E353" s="185"/>
      <c r="F353" s="185"/>
      <c r="G353" s="186"/>
      <c r="H353" s="187"/>
      <c r="I353" s="119"/>
      <c r="J353" s="32"/>
      <c r="K353" s="32"/>
    </row>
    <row r="354" spans="1:11" ht="12.75">
      <c r="A354" s="116"/>
      <c r="B354" s="185"/>
      <c r="C354" s="185"/>
      <c r="D354" s="185"/>
      <c r="E354" s="185"/>
      <c r="F354" s="185"/>
      <c r="G354" s="186"/>
      <c r="H354" s="187"/>
      <c r="I354" s="119"/>
      <c r="J354" s="32"/>
      <c r="K354" s="32"/>
    </row>
    <row r="355" spans="1:11" ht="12.75">
      <c r="A355" s="116"/>
      <c r="B355" s="185"/>
      <c r="C355" s="185"/>
      <c r="D355" s="185"/>
      <c r="E355" s="185"/>
      <c r="F355" s="185"/>
      <c r="G355" s="186"/>
      <c r="H355" s="187"/>
      <c r="I355" s="119"/>
      <c r="J355" s="32"/>
      <c r="K355" s="32"/>
    </row>
    <row r="356" spans="1:11" ht="12.75">
      <c r="A356" s="116"/>
      <c r="B356" s="185"/>
      <c r="C356" s="185"/>
      <c r="D356" s="185"/>
      <c r="E356" s="185"/>
      <c r="F356" s="185"/>
      <c r="G356" s="186"/>
      <c r="H356" s="187"/>
      <c r="I356" s="119"/>
      <c r="J356" s="32"/>
      <c r="K356" s="32"/>
    </row>
    <row r="357" spans="1:11" ht="12.75">
      <c r="A357" s="116"/>
      <c r="B357" s="185"/>
      <c r="C357" s="185"/>
      <c r="D357" s="185"/>
      <c r="E357" s="185"/>
      <c r="F357" s="185"/>
      <c r="G357" s="186"/>
      <c r="H357" s="187"/>
      <c r="I357" s="119"/>
      <c r="J357" s="32"/>
      <c r="K357" s="32"/>
    </row>
    <row r="358" spans="1:11" ht="12.75">
      <c r="A358" s="116"/>
      <c r="B358" s="185"/>
      <c r="C358" s="185"/>
      <c r="D358" s="185"/>
      <c r="E358" s="185"/>
      <c r="F358" s="185"/>
      <c r="G358" s="186"/>
      <c r="H358" s="187"/>
      <c r="I358" s="119"/>
      <c r="J358" s="32"/>
      <c r="K358" s="32"/>
    </row>
    <row r="359" spans="1:11" ht="12.75">
      <c r="A359" s="116"/>
      <c r="B359" s="185"/>
      <c r="C359" s="185"/>
      <c r="D359" s="185"/>
      <c r="E359" s="185"/>
      <c r="F359" s="185"/>
      <c r="G359" s="186"/>
      <c r="H359" s="187"/>
      <c r="I359" s="119"/>
      <c r="J359" s="32"/>
      <c r="K359" s="32"/>
    </row>
    <row r="360" spans="1:11" ht="12.75">
      <c r="A360" s="116"/>
      <c r="B360" s="185"/>
      <c r="C360" s="185"/>
      <c r="D360" s="185"/>
      <c r="E360" s="185"/>
      <c r="F360" s="185"/>
      <c r="G360" s="186"/>
      <c r="H360" s="187"/>
      <c r="I360" s="119"/>
      <c r="J360" s="32"/>
      <c r="K360" s="32"/>
    </row>
    <row r="361" spans="1:11" ht="12.75">
      <c r="A361" s="116"/>
      <c r="B361" s="185"/>
      <c r="C361" s="185"/>
      <c r="D361" s="185"/>
      <c r="E361" s="185"/>
      <c r="F361" s="185"/>
      <c r="G361" s="186"/>
      <c r="H361" s="187"/>
      <c r="I361" s="119"/>
      <c r="J361" s="32"/>
      <c r="K361" s="32"/>
    </row>
    <row r="362" spans="1:11" ht="12.75">
      <c r="A362" s="116"/>
      <c r="B362" s="185"/>
      <c r="C362" s="185"/>
      <c r="D362" s="185"/>
      <c r="E362" s="185"/>
      <c r="F362" s="185"/>
      <c r="G362" s="186"/>
      <c r="H362" s="187"/>
      <c r="I362" s="119"/>
      <c r="J362" s="32"/>
      <c r="K362" s="32"/>
    </row>
    <row r="363" spans="1:11" ht="12.75">
      <c r="A363" s="116"/>
      <c r="B363" s="185"/>
      <c r="C363" s="185"/>
      <c r="D363" s="185"/>
      <c r="E363" s="185"/>
      <c r="F363" s="185"/>
      <c r="G363" s="186"/>
      <c r="H363" s="187"/>
      <c r="I363" s="119"/>
      <c r="J363" s="32"/>
      <c r="K363" s="32"/>
    </row>
    <row r="364" spans="1:11" ht="12.75">
      <c r="A364" s="116"/>
      <c r="B364" s="185"/>
      <c r="C364" s="185"/>
      <c r="D364" s="185"/>
      <c r="E364" s="185"/>
      <c r="F364" s="185"/>
      <c r="G364" s="186"/>
      <c r="H364" s="187"/>
      <c r="I364" s="119"/>
      <c r="J364" s="32"/>
      <c r="K364" s="32"/>
    </row>
    <row r="365" spans="1:11" ht="12.75">
      <c r="A365" s="116"/>
      <c r="B365" s="185"/>
      <c r="C365" s="185"/>
      <c r="D365" s="185"/>
      <c r="E365" s="185"/>
      <c r="F365" s="185"/>
      <c r="G365" s="186"/>
      <c r="H365" s="187"/>
      <c r="I365" s="119"/>
      <c r="J365" s="32"/>
      <c r="K365" s="32"/>
    </row>
    <row r="366" spans="1:11" ht="12.75">
      <c r="A366" s="116"/>
      <c r="B366" s="185"/>
      <c r="C366" s="185"/>
      <c r="D366" s="185"/>
      <c r="E366" s="185"/>
      <c r="F366" s="185"/>
      <c r="G366" s="186"/>
      <c r="H366" s="187"/>
      <c r="I366" s="119"/>
      <c r="J366" s="32"/>
      <c r="K366" s="32"/>
    </row>
    <row r="367" spans="1:11" ht="12.75">
      <c r="A367" s="116"/>
      <c r="B367" s="185"/>
      <c r="C367" s="185"/>
      <c r="D367" s="185"/>
      <c r="E367" s="185"/>
      <c r="F367" s="185"/>
      <c r="G367" s="186"/>
      <c r="H367" s="187"/>
      <c r="I367" s="119"/>
      <c r="J367" s="32"/>
      <c r="K367" s="32"/>
    </row>
    <row r="368" spans="1:11" ht="12.75">
      <c r="A368" s="116"/>
      <c r="B368" s="185"/>
      <c r="C368" s="185"/>
      <c r="D368" s="185"/>
      <c r="E368" s="185"/>
      <c r="F368" s="185"/>
      <c r="G368" s="186"/>
      <c r="H368" s="187"/>
      <c r="I368" s="119"/>
      <c r="J368" s="32"/>
      <c r="K368" s="32"/>
    </row>
    <row r="369" spans="1:11" ht="12.75">
      <c r="A369" s="116"/>
      <c r="B369" s="185"/>
      <c r="C369" s="185"/>
      <c r="D369" s="185"/>
      <c r="E369" s="185"/>
      <c r="F369" s="185"/>
      <c r="G369" s="186"/>
      <c r="H369" s="187"/>
      <c r="I369" s="119"/>
      <c r="J369" s="32"/>
      <c r="K369" s="32"/>
    </row>
    <row r="370" spans="1:11" ht="12.75">
      <c r="A370" s="116"/>
      <c r="B370" s="185"/>
      <c r="C370" s="185"/>
      <c r="D370" s="185"/>
      <c r="E370" s="185"/>
      <c r="F370" s="185"/>
      <c r="G370" s="186"/>
      <c r="H370" s="187"/>
      <c r="I370" s="119"/>
      <c r="J370" s="32"/>
      <c r="K370" s="32"/>
    </row>
    <row r="371" spans="1:11" ht="12.75">
      <c r="A371" s="116"/>
      <c r="B371" s="185"/>
      <c r="C371" s="185"/>
      <c r="D371" s="185"/>
      <c r="E371" s="185"/>
      <c r="F371" s="185"/>
      <c r="G371" s="186"/>
      <c r="H371" s="187"/>
      <c r="I371" s="119"/>
      <c r="J371" s="32"/>
      <c r="K371" s="32"/>
    </row>
    <row r="372" spans="1:11" ht="12.75">
      <c r="A372" s="116"/>
      <c r="B372" s="185"/>
      <c r="C372" s="185"/>
      <c r="D372" s="185"/>
      <c r="E372" s="185"/>
      <c r="F372" s="185"/>
      <c r="G372" s="186"/>
      <c r="H372" s="187"/>
      <c r="I372" s="119"/>
      <c r="J372" s="32"/>
      <c r="K372" s="32"/>
    </row>
    <row r="373" spans="1:11" ht="12.75">
      <c r="A373" s="116"/>
      <c r="B373" s="185"/>
      <c r="C373" s="185"/>
      <c r="D373" s="185"/>
      <c r="E373" s="185"/>
      <c r="F373" s="185"/>
      <c r="G373" s="186"/>
      <c r="H373" s="187"/>
      <c r="I373" s="119"/>
      <c r="J373" s="32"/>
      <c r="K373" s="32"/>
    </row>
    <row r="374" spans="1:11" ht="12.75">
      <c r="A374" s="116"/>
      <c r="B374" s="185"/>
      <c r="C374" s="185"/>
      <c r="D374" s="185"/>
      <c r="E374" s="185"/>
      <c r="F374" s="185"/>
      <c r="G374" s="186"/>
      <c r="H374" s="187"/>
      <c r="I374" s="119"/>
      <c r="J374" s="32"/>
      <c r="K374" s="32"/>
    </row>
    <row r="375" spans="1:11" ht="12.75">
      <c r="A375" s="116"/>
      <c r="B375" s="185"/>
      <c r="C375" s="185"/>
      <c r="D375" s="185"/>
      <c r="E375" s="185"/>
      <c r="F375" s="185"/>
      <c r="G375" s="186"/>
      <c r="H375" s="187"/>
      <c r="I375" s="119"/>
      <c r="J375" s="32"/>
      <c r="K375" s="32"/>
    </row>
    <row r="376" spans="1:11" ht="12.75">
      <c r="A376" s="116"/>
      <c r="B376" s="185"/>
      <c r="C376" s="185"/>
      <c r="D376" s="185"/>
      <c r="E376" s="185"/>
      <c r="F376" s="185"/>
      <c r="G376" s="186"/>
      <c r="H376" s="187"/>
      <c r="I376" s="119"/>
      <c r="J376" s="32"/>
      <c r="K376" s="32"/>
    </row>
    <row r="377" spans="1:11" ht="12.75">
      <c r="A377" s="116"/>
      <c r="B377" s="185"/>
      <c r="C377" s="185"/>
      <c r="D377" s="185"/>
      <c r="E377" s="185"/>
      <c r="F377" s="185"/>
      <c r="G377" s="186"/>
      <c r="H377" s="187"/>
      <c r="I377" s="119"/>
      <c r="J377" s="32"/>
      <c r="K377" s="32"/>
    </row>
    <row r="378" spans="1:11" ht="12.75">
      <c r="A378" s="116"/>
      <c r="B378" s="185"/>
      <c r="C378" s="185"/>
      <c r="D378" s="185"/>
      <c r="E378" s="185"/>
      <c r="F378" s="185"/>
      <c r="G378" s="186"/>
      <c r="H378" s="187"/>
      <c r="I378" s="119"/>
      <c r="J378" s="32"/>
      <c r="K378" s="32"/>
    </row>
    <row r="379" spans="1:11" ht="12.75">
      <c r="A379" s="116"/>
      <c r="B379" s="185"/>
      <c r="C379" s="185"/>
      <c r="D379" s="185"/>
      <c r="E379" s="185"/>
      <c r="F379" s="185"/>
      <c r="G379" s="186"/>
      <c r="H379" s="187"/>
      <c r="I379" s="119"/>
      <c r="J379" s="32"/>
      <c r="K379" s="32"/>
    </row>
    <row r="380" spans="1:11" ht="12.75">
      <c r="A380" s="116"/>
      <c r="B380" s="185"/>
      <c r="C380" s="185"/>
      <c r="D380" s="185"/>
      <c r="E380" s="185"/>
      <c r="F380" s="185"/>
      <c r="G380" s="186"/>
      <c r="H380" s="187"/>
      <c r="I380" s="119"/>
      <c r="J380" s="32"/>
      <c r="K380" s="32"/>
    </row>
    <row r="381" spans="1:11" ht="12.75">
      <c r="A381" s="116"/>
      <c r="B381" s="185"/>
      <c r="C381" s="185"/>
      <c r="D381" s="185"/>
      <c r="E381" s="185"/>
      <c r="F381" s="185"/>
      <c r="G381" s="186"/>
      <c r="H381" s="187"/>
      <c r="I381" s="119"/>
      <c r="J381" s="32"/>
      <c r="K381" s="32"/>
    </row>
    <row r="382" spans="1:11" ht="12.75">
      <c r="A382" s="116"/>
      <c r="B382" s="185"/>
      <c r="C382" s="185"/>
      <c r="D382" s="185"/>
      <c r="E382" s="185"/>
      <c r="F382" s="185"/>
      <c r="G382" s="186"/>
      <c r="H382" s="187"/>
      <c r="I382" s="119"/>
      <c r="J382" s="32"/>
      <c r="K382" s="32"/>
    </row>
    <row r="383" spans="1:11" ht="12.75">
      <c r="A383" s="116"/>
      <c r="B383" s="185"/>
      <c r="C383" s="185"/>
      <c r="D383" s="185"/>
      <c r="E383" s="185"/>
      <c r="F383" s="185"/>
      <c r="G383" s="186"/>
      <c r="H383" s="187"/>
      <c r="I383" s="119"/>
      <c r="J383" s="32"/>
      <c r="K383" s="32"/>
    </row>
    <row r="384" spans="1:11" ht="12.75">
      <c r="A384" s="116"/>
      <c r="B384" s="185"/>
      <c r="C384" s="185"/>
      <c r="D384" s="185"/>
      <c r="E384" s="185"/>
      <c r="F384" s="185"/>
      <c r="G384" s="186"/>
      <c r="H384" s="187"/>
      <c r="I384" s="119"/>
      <c r="J384" s="32"/>
      <c r="K384" s="32"/>
    </row>
    <row r="385" spans="1:11" ht="12.75">
      <c r="A385" s="116"/>
      <c r="B385" s="185"/>
      <c r="C385" s="185"/>
      <c r="D385" s="185"/>
      <c r="E385" s="185"/>
      <c r="F385" s="185"/>
      <c r="G385" s="186"/>
      <c r="H385" s="187"/>
      <c r="I385" s="119"/>
      <c r="J385" s="32"/>
      <c r="K385" s="32"/>
    </row>
    <row r="386" spans="1:11" ht="12.75">
      <c r="A386" s="116"/>
      <c r="B386" s="185"/>
      <c r="C386" s="185"/>
      <c r="D386" s="185"/>
      <c r="E386" s="185"/>
      <c r="F386" s="185"/>
      <c r="G386" s="186"/>
      <c r="H386" s="187"/>
      <c r="I386" s="119"/>
      <c r="J386" s="32"/>
      <c r="K386" s="32"/>
    </row>
    <row r="387" spans="1:11" ht="12.75">
      <c r="A387" s="116"/>
      <c r="B387" s="185"/>
      <c r="C387" s="185"/>
      <c r="D387" s="185"/>
      <c r="E387" s="185"/>
      <c r="F387" s="185"/>
      <c r="G387" s="186"/>
      <c r="H387" s="187"/>
      <c r="I387" s="119"/>
      <c r="J387" s="32"/>
      <c r="K387" s="32"/>
    </row>
    <row r="388" spans="1:11" ht="12.75">
      <c r="A388" s="116"/>
      <c r="B388" s="185"/>
      <c r="C388" s="185"/>
      <c r="D388" s="185"/>
      <c r="E388" s="185"/>
      <c r="F388" s="185"/>
      <c r="G388" s="186"/>
      <c r="H388" s="187"/>
      <c r="I388" s="119"/>
      <c r="J388" s="32"/>
      <c r="K388" s="32"/>
    </row>
    <row r="389" spans="1:11" ht="12.75">
      <c r="A389" s="116"/>
      <c r="B389" s="185"/>
      <c r="C389" s="185"/>
      <c r="D389" s="185"/>
      <c r="E389" s="185"/>
      <c r="F389" s="185"/>
      <c r="G389" s="186"/>
      <c r="H389" s="187"/>
      <c r="I389" s="119"/>
      <c r="J389" s="32"/>
      <c r="K389" s="32"/>
    </row>
    <row r="390" spans="1:11" ht="12.75">
      <c r="A390" s="116"/>
      <c r="B390" s="185"/>
      <c r="C390" s="185"/>
      <c r="D390" s="185"/>
      <c r="E390" s="185"/>
      <c r="F390" s="185"/>
      <c r="G390" s="186"/>
      <c r="H390" s="187"/>
      <c r="I390" s="119"/>
      <c r="J390" s="32"/>
      <c r="K390" s="32"/>
    </row>
    <row r="391" spans="1:11" ht="12.75">
      <c r="A391" s="116"/>
      <c r="B391" s="185"/>
      <c r="C391" s="185"/>
      <c r="D391" s="185"/>
      <c r="E391" s="185"/>
      <c r="F391" s="185"/>
      <c r="G391" s="186"/>
      <c r="H391" s="187"/>
      <c r="I391" s="119"/>
      <c r="J391" s="32"/>
      <c r="K391" s="32"/>
    </row>
  </sheetData>
  <sheetProtection/>
  <autoFilter ref="A1:I386"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37" sqref="C37"/>
    </sheetView>
  </sheetViews>
  <sheetFormatPr defaultColWidth="9.140625" defaultRowHeight="12.75"/>
  <cols>
    <col min="1" max="2" width="7.00390625" style="9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5" customWidth="1"/>
    <col min="7" max="7" width="11.140625" style="14" customWidth="1"/>
  </cols>
  <sheetData>
    <row r="1" spans="4:5" ht="13.5">
      <c r="D1" s="270"/>
      <c r="E1" s="270"/>
    </row>
    <row r="2" spans="1:7" ht="15">
      <c r="A2" s="269" t="str">
        <f>Startlist!$F2</f>
        <v>Koeru Talv 2024</v>
      </c>
      <c r="B2" s="269"/>
      <c r="C2" s="269"/>
      <c r="D2" s="269"/>
      <c r="E2" s="269"/>
      <c r="F2" s="269"/>
      <c r="G2" s="269"/>
    </row>
    <row r="3" spans="1:7" ht="13.5">
      <c r="A3" s="270" t="str">
        <f>Startlist!$F3</f>
        <v>17.veebruar 2024</v>
      </c>
      <c r="B3" s="270"/>
      <c r="C3" s="270"/>
      <c r="D3" s="270"/>
      <c r="E3" s="270"/>
      <c r="F3" s="270"/>
      <c r="G3" s="270"/>
    </row>
    <row r="4" spans="1:7" ht="13.5">
      <c r="A4" s="270" t="str">
        <f>Startlist!$F4</f>
        <v>Järvamaa</v>
      </c>
      <c r="B4" s="270"/>
      <c r="C4" s="270"/>
      <c r="D4" s="270"/>
      <c r="E4" s="270"/>
      <c r="F4" s="270"/>
      <c r="G4" s="270"/>
    </row>
    <row r="6" spans="1:13" ht="15">
      <c r="A6" s="10" t="s">
        <v>1720</v>
      </c>
      <c r="M6" s="79"/>
    </row>
    <row r="7" spans="1:13" s="88" customFormat="1" ht="15">
      <c r="A7" s="97" t="s">
        <v>1714</v>
      </c>
      <c r="B7" s="98" t="s">
        <v>1671</v>
      </c>
      <c r="C7" s="99" t="s">
        <v>1672</v>
      </c>
      <c r="D7" s="100" t="s">
        <v>1673</v>
      </c>
      <c r="E7" s="99" t="s">
        <v>1675</v>
      </c>
      <c r="F7" s="99" t="s">
        <v>1719</v>
      </c>
      <c r="G7" s="147"/>
      <c r="M7" s="79"/>
    </row>
    <row r="8" spans="1:13" ht="15" customHeight="1" hidden="1">
      <c r="A8" s="7"/>
      <c r="B8" s="8"/>
      <c r="C8" s="6"/>
      <c r="D8" s="6"/>
      <c r="E8" s="6"/>
      <c r="F8" s="36"/>
      <c r="G8" s="148"/>
      <c r="M8" s="79"/>
    </row>
    <row r="9" spans="1:13" ht="15" customHeight="1">
      <c r="A9" s="78" t="s">
        <v>271</v>
      </c>
      <c r="B9" s="85" t="s">
        <v>1663</v>
      </c>
      <c r="C9" s="69" t="s">
        <v>1926</v>
      </c>
      <c r="D9" s="56" t="s">
        <v>1681</v>
      </c>
      <c r="E9" s="56" t="s">
        <v>1682</v>
      </c>
      <c r="F9" s="80" t="s">
        <v>2420</v>
      </c>
      <c r="G9" s="149" t="s">
        <v>272</v>
      </c>
      <c r="M9" s="79"/>
    </row>
    <row r="10" spans="1:13" ht="15" customHeight="1">
      <c r="A10" s="78" t="s">
        <v>881</v>
      </c>
      <c r="B10" s="85" t="s">
        <v>1663</v>
      </c>
      <c r="C10" s="69" t="s">
        <v>1924</v>
      </c>
      <c r="D10" s="56" t="s">
        <v>1925</v>
      </c>
      <c r="E10" s="56" t="s">
        <v>1749</v>
      </c>
      <c r="F10" s="80" t="s">
        <v>877</v>
      </c>
      <c r="G10" s="149" t="s">
        <v>746</v>
      </c>
      <c r="M10" s="79"/>
    </row>
    <row r="11" spans="1:13" ht="15" customHeight="1">
      <c r="A11" s="78" t="s">
        <v>1338</v>
      </c>
      <c r="B11" s="85" t="s">
        <v>1663</v>
      </c>
      <c r="C11" s="69" t="s">
        <v>1756</v>
      </c>
      <c r="D11" s="56" t="s">
        <v>1757</v>
      </c>
      <c r="E11" s="56" t="s">
        <v>1751</v>
      </c>
      <c r="F11" s="80" t="s">
        <v>2818</v>
      </c>
      <c r="G11" s="149" t="s">
        <v>1335</v>
      </c>
      <c r="M11" s="79"/>
    </row>
    <row r="12" spans="1:13" ht="15" customHeight="1">
      <c r="A12" s="78" t="s">
        <v>273</v>
      </c>
      <c r="B12" s="85" t="s">
        <v>1663</v>
      </c>
      <c r="C12" s="69" t="s">
        <v>1731</v>
      </c>
      <c r="D12" s="56" t="s">
        <v>1390</v>
      </c>
      <c r="E12" s="56" t="s">
        <v>1758</v>
      </c>
      <c r="F12" s="80" t="s">
        <v>2238</v>
      </c>
      <c r="G12" s="149" t="s">
        <v>274</v>
      </c>
      <c r="M12" s="79"/>
    </row>
    <row r="13" spans="1:13" ht="15" customHeight="1">
      <c r="A13" s="78" t="s">
        <v>880</v>
      </c>
      <c r="B13" s="85" t="s">
        <v>1663</v>
      </c>
      <c r="C13" s="69" t="s">
        <v>1732</v>
      </c>
      <c r="D13" s="56" t="s">
        <v>2036</v>
      </c>
      <c r="E13" s="56" t="s">
        <v>1774</v>
      </c>
      <c r="F13" s="80" t="s">
        <v>2238</v>
      </c>
      <c r="G13" s="149" t="s">
        <v>879</v>
      </c>
      <c r="M13" s="79"/>
    </row>
    <row r="14" spans="1:13" ht="15" customHeight="1">
      <c r="A14" s="78" t="s">
        <v>882</v>
      </c>
      <c r="B14" s="85" t="s">
        <v>1660</v>
      </c>
      <c r="C14" s="69" t="s">
        <v>2037</v>
      </c>
      <c r="D14" s="56" t="s">
        <v>2038</v>
      </c>
      <c r="E14" s="56" t="s">
        <v>1751</v>
      </c>
      <c r="F14" s="80" t="s">
        <v>2818</v>
      </c>
      <c r="G14" s="149" t="s">
        <v>883</v>
      </c>
      <c r="M14" s="79"/>
    </row>
    <row r="15" spans="1:13" ht="15" customHeight="1">
      <c r="A15" s="78" t="s">
        <v>275</v>
      </c>
      <c r="B15" s="85" t="s">
        <v>1659</v>
      </c>
      <c r="C15" s="69" t="s">
        <v>1395</v>
      </c>
      <c r="D15" s="56" t="s">
        <v>1396</v>
      </c>
      <c r="E15" s="56" t="s">
        <v>1920</v>
      </c>
      <c r="F15" s="80" t="s">
        <v>2238</v>
      </c>
      <c r="G15" s="149" t="s">
        <v>2336</v>
      </c>
      <c r="M15" s="79"/>
    </row>
    <row r="16" spans="1:13" ht="15" customHeight="1">
      <c r="A16" s="78" t="s">
        <v>878</v>
      </c>
      <c r="B16" s="85" t="s">
        <v>1659</v>
      </c>
      <c r="C16" s="69" t="s">
        <v>1977</v>
      </c>
      <c r="D16" s="56" t="s">
        <v>2012</v>
      </c>
      <c r="E16" s="56" t="s">
        <v>1835</v>
      </c>
      <c r="F16" s="80" t="s">
        <v>2238</v>
      </c>
      <c r="G16" s="149" t="s">
        <v>879</v>
      </c>
      <c r="M16" s="79"/>
    </row>
    <row r="17" spans="1:13" ht="15" customHeight="1">
      <c r="A17" s="78" t="s">
        <v>747</v>
      </c>
      <c r="B17" s="85" t="s">
        <v>1638</v>
      </c>
      <c r="C17" s="69" t="s">
        <v>1987</v>
      </c>
      <c r="D17" s="56" t="s">
        <v>1988</v>
      </c>
      <c r="E17" s="56" t="s">
        <v>1766</v>
      </c>
      <c r="F17" s="80" t="s">
        <v>578</v>
      </c>
      <c r="G17" s="149" t="s">
        <v>748</v>
      </c>
      <c r="M17" s="79"/>
    </row>
    <row r="18" spans="1:13" ht="15" customHeight="1">
      <c r="A18" s="78" t="s">
        <v>1334</v>
      </c>
      <c r="B18" s="85" t="s">
        <v>1640</v>
      </c>
      <c r="C18" s="69" t="s">
        <v>1401</v>
      </c>
      <c r="D18" s="56" t="s">
        <v>1402</v>
      </c>
      <c r="E18" s="56" t="s">
        <v>1789</v>
      </c>
      <c r="F18" s="80" t="s">
        <v>2818</v>
      </c>
      <c r="G18" s="149" t="s">
        <v>1335</v>
      </c>
      <c r="M18" s="79"/>
    </row>
    <row r="19" spans="1:13" ht="15" customHeight="1">
      <c r="A19" s="78" t="s">
        <v>749</v>
      </c>
      <c r="B19" s="85" t="s">
        <v>1659</v>
      </c>
      <c r="C19" s="69" t="s">
        <v>1403</v>
      </c>
      <c r="D19" s="56" t="s">
        <v>1404</v>
      </c>
      <c r="E19" s="56" t="s">
        <v>1405</v>
      </c>
      <c r="F19" s="80" t="s">
        <v>2238</v>
      </c>
      <c r="G19" s="149" t="s">
        <v>746</v>
      </c>
      <c r="M19" s="79"/>
    </row>
    <row r="20" spans="1:13" ht="15" customHeight="1">
      <c r="A20" s="78" t="s">
        <v>276</v>
      </c>
      <c r="B20" s="85" t="s">
        <v>1639</v>
      </c>
      <c r="C20" s="69" t="s">
        <v>1733</v>
      </c>
      <c r="D20" s="56" t="s">
        <v>1844</v>
      </c>
      <c r="E20" s="56" t="s">
        <v>1751</v>
      </c>
      <c r="F20" s="80" t="s">
        <v>2238</v>
      </c>
      <c r="G20" s="149" t="s">
        <v>274</v>
      </c>
      <c r="M20" s="79"/>
    </row>
    <row r="21" spans="1:13" ht="15" customHeight="1">
      <c r="A21" s="78" t="s">
        <v>1339</v>
      </c>
      <c r="B21" s="85" t="s">
        <v>1640</v>
      </c>
      <c r="C21" s="69" t="s">
        <v>1737</v>
      </c>
      <c r="D21" s="56" t="s">
        <v>1413</v>
      </c>
      <c r="E21" s="56" t="s">
        <v>1828</v>
      </c>
      <c r="F21" s="80" t="s">
        <v>929</v>
      </c>
      <c r="G21" s="149" t="s">
        <v>879</v>
      </c>
      <c r="M21" s="79"/>
    </row>
    <row r="22" spans="1:13" ht="15" customHeight="1">
      <c r="A22" s="78" t="s">
        <v>750</v>
      </c>
      <c r="B22" s="85" t="s">
        <v>1638</v>
      </c>
      <c r="C22" s="69" t="s">
        <v>2042</v>
      </c>
      <c r="D22" s="56" t="s">
        <v>2043</v>
      </c>
      <c r="E22" s="56" t="s">
        <v>1417</v>
      </c>
      <c r="F22" s="80" t="s">
        <v>2238</v>
      </c>
      <c r="G22" s="149" t="s">
        <v>746</v>
      </c>
      <c r="M22" s="79"/>
    </row>
    <row r="23" spans="1:13" ht="15" customHeight="1">
      <c r="A23" s="78" t="s">
        <v>277</v>
      </c>
      <c r="B23" s="85" t="s">
        <v>1640</v>
      </c>
      <c r="C23" s="69" t="s">
        <v>1954</v>
      </c>
      <c r="D23" s="56" t="s">
        <v>2008</v>
      </c>
      <c r="E23" s="56" t="s">
        <v>1805</v>
      </c>
      <c r="F23" s="80" t="s">
        <v>2238</v>
      </c>
      <c r="G23" s="149" t="s">
        <v>272</v>
      </c>
      <c r="M23" s="79"/>
    </row>
    <row r="24" spans="1:13" ht="15" customHeight="1">
      <c r="A24" s="78" t="s">
        <v>1336</v>
      </c>
      <c r="B24" s="85" t="s">
        <v>1638</v>
      </c>
      <c r="C24" s="69" t="s">
        <v>1946</v>
      </c>
      <c r="D24" s="56" t="s">
        <v>1690</v>
      </c>
      <c r="E24" s="56" t="s">
        <v>1971</v>
      </c>
      <c r="F24" s="80" t="s">
        <v>2238</v>
      </c>
      <c r="G24" s="149" t="s">
        <v>1337</v>
      </c>
      <c r="M24" s="79"/>
    </row>
    <row r="25" spans="1:13" ht="15" customHeight="1">
      <c r="A25" s="78" t="s">
        <v>278</v>
      </c>
      <c r="B25" s="85" t="s">
        <v>1638</v>
      </c>
      <c r="C25" s="69" t="s">
        <v>2045</v>
      </c>
      <c r="D25" s="56" t="s">
        <v>1706</v>
      </c>
      <c r="E25" s="56" t="s">
        <v>1422</v>
      </c>
      <c r="F25" s="80" t="s">
        <v>263</v>
      </c>
      <c r="G25" s="149" t="s">
        <v>2336</v>
      </c>
      <c r="M25" s="79"/>
    </row>
    <row r="26" spans="1:13" ht="15" customHeight="1">
      <c r="A26" s="78" t="s">
        <v>279</v>
      </c>
      <c r="B26" s="85" t="s">
        <v>1638</v>
      </c>
      <c r="C26" s="69" t="s">
        <v>1943</v>
      </c>
      <c r="D26" s="56" t="s">
        <v>1423</v>
      </c>
      <c r="E26" s="56" t="s">
        <v>1774</v>
      </c>
      <c r="F26" s="80" t="s">
        <v>2238</v>
      </c>
      <c r="G26" s="149" t="s">
        <v>2336</v>
      </c>
      <c r="M26" s="79"/>
    </row>
    <row r="27" spans="1:13" ht="15" customHeight="1">
      <c r="A27" s="78" t="s">
        <v>280</v>
      </c>
      <c r="B27" s="85" t="s">
        <v>1641</v>
      </c>
      <c r="C27" s="69" t="s">
        <v>1704</v>
      </c>
      <c r="D27" s="56" t="s">
        <v>1705</v>
      </c>
      <c r="E27" s="56" t="s">
        <v>1429</v>
      </c>
      <c r="F27" s="80" t="s">
        <v>2238</v>
      </c>
      <c r="G27" s="149" t="s">
        <v>281</v>
      </c>
      <c r="M27" s="79"/>
    </row>
    <row r="28" spans="1:13" ht="15" customHeight="1">
      <c r="A28" s="78" t="s">
        <v>884</v>
      </c>
      <c r="B28" s="85" t="s">
        <v>1638</v>
      </c>
      <c r="C28" s="69" t="s">
        <v>1430</v>
      </c>
      <c r="D28" s="56" t="s">
        <v>1431</v>
      </c>
      <c r="E28" s="56" t="s">
        <v>1867</v>
      </c>
      <c r="F28" s="80" t="s">
        <v>2420</v>
      </c>
      <c r="G28" s="149" t="s">
        <v>746</v>
      </c>
      <c r="M28" s="79"/>
    </row>
    <row r="29" spans="1:13" ht="15" customHeight="1">
      <c r="A29" s="78" t="s">
        <v>282</v>
      </c>
      <c r="B29" s="85" t="s">
        <v>1638</v>
      </c>
      <c r="C29" s="69" t="s">
        <v>1635</v>
      </c>
      <c r="D29" s="56" t="s">
        <v>1765</v>
      </c>
      <c r="E29" s="56" t="s">
        <v>1849</v>
      </c>
      <c r="F29" s="80" t="s">
        <v>2818</v>
      </c>
      <c r="G29" s="149" t="s">
        <v>283</v>
      </c>
      <c r="M29" s="79"/>
    </row>
    <row r="30" spans="1:13" ht="15" customHeight="1">
      <c r="A30" s="78" t="s">
        <v>751</v>
      </c>
      <c r="B30" s="85" t="s">
        <v>1638</v>
      </c>
      <c r="C30" s="69" t="s">
        <v>1439</v>
      </c>
      <c r="D30" s="56" t="s">
        <v>1440</v>
      </c>
      <c r="E30" s="56" t="s">
        <v>1849</v>
      </c>
      <c r="F30" s="80" t="s">
        <v>2238</v>
      </c>
      <c r="G30" s="149" t="s">
        <v>752</v>
      </c>
      <c r="M30" s="79"/>
    </row>
    <row r="31" spans="1:13" ht="15" customHeight="1">
      <c r="A31" s="78" t="s">
        <v>284</v>
      </c>
      <c r="B31" s="85" t="s">
        <v>1638</v>
      </c>
      <c r="C31" s="69" t="s">
        <v>1442</v>
      </c>
      <c r="D31" s="56" t="s">
        <v>1443</v>
      </c>
      <c r="E31" s="56" t="s">
        <v>1793</v>
      </c>
      <c r="F31" s="80" t="s">
        <v>263</v>
      </c>
      <c r="G31" s="149" t="s">
        <v>2336</v>
      </c>
      <c r="M31" s="79"/>
    </row>
    <row r="32" spans="1:13" ht="15" customHeight="1">
      <c r="A32" s="78" t="s">
        <v>753</v>
      </c>
      <c r="B32" s="85" t="s">
        <v>1661</v>
      </c>
      <c r="C32" s="69" t="s">
        <v>2009</v>
      </c>
      <c r="D32" s="56" t="s">
        <v>2010</v>
      </c>
      <c r="E32" s="56" t="s">
        <v>1789</v>
      </c>
      <c r="F32" s="80" t="s">
        <v>2818</v>
      </c>
      <c r="G32" s="149" t="s">
        <v>754</v>
      </c>
      <c r="M32" s="79"/>
    </row>
    <row r="33" spans="1:13" ht="15" customHeight="1">
      <c r="A33" s="78" t="s">
        <v>285</v>
      </c>
      <c r="B33" s="85" t="s">
        <v>1638</v>
      </c>
      <c r="C33" s="69" t="s">
        <v>1979</v>
      </c>
      <c r="D33" s="56" t="s">
        <v>1445</v>
      </c>
      <c r="E33" s="56" t="s">
        <v>1971</v>
      </c>
      <c r="F33" s="80" t="s">
        <v>2238</v>
      </c>
      <c r="G33" s="149" t="s">
        <v>274</v>
      </c>
      <c r="M33" s="79"/>
    </row>
    <row r="34" spans="1:13" ht="15" customHeight="1">
      <c r="A34" s="78" t="s">
        <v>755</v>
      </c>
      <c r="B34" s="85" t="s">
        <v>1641</v>
      </c>
      <c r="C34" s="69" t="s">
        <v>1449</v>
      </c>
      <c r="D34" s="56" t="s">
        <v>1450</v>
      </c>
      <c r="E34" s="56" t="s">
        <v>1809</v>
      </c>
      <c r="F34" s="80" t="s">
        <v>2818</v>
      </c>
      <c r="G34" s="149" t="s">
        <v>756</v>
      </c>
      <c r="M34" s="79"/>
    </row>
    <row r="35" spans="1:13" ht="15" customHeight="1">
      <c r="A35" s="78" t="s">
        <v>757</v>
      </c>
      <c r="B35" s="85" t="s">
        <v>1659</v>
      </c>
      <c r="C35" s="69" t="s">
        <v>1452</v>
      </c>
      <c r="D35" s="56" t="s">
        <v>1453</v>
      </c>
      <c r="E35" s="56" t="s">
        <v>1454</v>
      </c>
      <c r="F35" s="80" t="s">
        <v>2238</v>
      </c>
      <c r="G35" s="149" t="s">
        <v>752</v>
      </c>
      <c r="M35" s="79"/>
    </row>
    <row r="36" spans="1:13" ht="15" customHeight="1">
      <c r="A36" s="78" t="s">
        <v>758</v>
      </c>
      <c r="B36" s="85" t="s">
        <v>1640</v>
      </c>
      <c r="C36" s="69" t="s">
        <v>1464</v>
      </c>
      <c r="D36" s="56" t="s">
        <v>1465</v>
      </c>
      <c r="E36" s="56" t="s">
        <v>1682</v>
      </c>
      <c r="F36" s="80" t="s">
        <v>2238</v>
      </c>
      <c r="G36" s="149" t="s">
        <v>756</v>
      </c>
      <c r="M36" s="79"/>
    </row>
    <row r="37" spans="1:13" ht="15" customHeight="1">
      <c r="A37" s="78" t="s">
        <v>286</v>
      </c>
      <c r="B37" s="85" t="s">
        <v>1640</v>
      </c>
      <c r="C37" s="69" t="s">
        <v>1467</v>
      </c>
      <c r="D37" s="56" t="s">
        <v>2029</v>
      </c>
      <c r="E37" s="56" t="s">
        <v>1824</v>
      </c>
      <c r="F37" s="80" t="s">
        <v>2238</v>
      </c>
      <c r="G37" s="149" t="s">
        <v>283</v>
      </c>
      <c r="M37" s="79"/>
    </row>
    <row r="38" spans="1:13" ht="15" customHeight="1">
      <c r="A38" s="78" t="s">
        <v>287</v>
      </c>
      <c r="B38" s="85" t="s">
        <v>1639</v>
      </c>
      <c r="C38" s="69" t="s">
        <v>2019</v>
      </c>
      <c r="D38" s="56" t="s">
        <v>2020</v>
      </c>
      <c r="E38" s="56" t="s">
        <v>1751</v>
      </c>
      <c r="F38" s="80" t="s">
        <v>2420</v>
      </c>
      <c r="G38" s="149" t="s">
        <v>281</v>
      </c>
      <c r="M38" s="79"/>
    </row>
  </sheetData>
  <sheetProtection/>
  <mergeCells count="4">
    <mergeCell ref="A4:G4"/>
    <mergeCell ref="D1:E1"/>
    <mergeCell ref="A3:G3"/>
    <mergeCell ref="A2:G2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20.140625" style="2" customWidth="1"/>
    <col min="2" max="11" width="18.8515625" style="0" customWidth="1"/>
  </cols>
  <sheetData>
    <row r="1" spans="5:6" ht="13.5">
      <c r="E1" s="16"/>
      <c r="F1" s="16"/>
    </row>
    <row r="2" spans="5:6" ht="15">
      <c r="E2" s="1" t="str">
        <f>Startlist!$F2</f>
        <v>Koeru Talv 2024</v>
      </c>
      <c r="F2" s="1"/>
    </row>
    <row r="3" spans="5:6" ht="13.5">
      <c r="E3" s="16" t="str">
        <f>Startlist!$F3</f>
        <v>17.veebruar 2024</v>
      </c>
      <c r="F3" s="16"/>
    </row>
    <row r="4" spans="5:6" ht="13.5">
      <c r="E4" s="16" t="str">
        <f>Startlist!$F4</f>
        <v>Järvamaa</v>
      </c>
      <c r="F4" s="16"/>
    </row>
    <row r="5" spans="1:11" ht="21" customHeight="1">
      <c r="A5" s="172" t="s">
        <v>1724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spans="1:10" ht="12.75">
      <c r="A6" s="110"/>
      <c r="B6" s="111"/>
      <c r="C6" s="111"/>
      <c r="D6" s="111"/>
      <c r="E6" s="111"/>
      <c r="F6" s="111"/>
      <c r="G6" s="111"/>
      <c r="H6" s="111"/>
      <c r="I6" s="111"/>
      <c r="J6" s="179" t="s">
        <v>1340</v>
      </c>
    </row>
    <row r="7" spans="1:10" ht="12.75">
      <c r="A7" s="112"/>
      <c r="B7" s="113"/>
      <c r="C7" s="114"/>
      <c r="D7" s="114"/>
      <c r="E7" s="114"/>
      <c r="F7" s="114"/>
      <c r="G7" s="114"/>
      <c r="H7" s="114"/>
      <c r="I7" s="114"/>
      <c r="J7" s="254"/>
    </row>
    <row r="8" spans="1:10" ht="12.75">
      <c r="A8" s="115"/>
      <c r="B8" s="63" t="s">
        <v>1659</v>
      </c>
      <c r="C8" s="63" t="s">
        <v>1638</v>
      </c>
      <c r="D8" s="64" t="s">
        <v>1640</v>
      </c>
      <c r="E8" s="64" t="s">
        <v>1641</v>
      </c>
      <c r="F8" s="64" t="s">
        <v>1639</v>
      </c>
      <c r="G8" s="64" t="s">
        <v>1661</v>
      </c>
      <c r="H8" s="64" t="s">
        <v>1660</v>
      </c>
      <c r="I8" s="64" t="s">
        <v>1663</v>
      </c>
      <c r="J8" s="64" t="s">
        <v>1662</v>
      </c>
    </row>
    <row r="9" spans="1:10" ht="12.75">
      <c r="A9" s="167" t="s">
        <v>2832</v>
      </c>
      <c r="B9" s="168" t="s">
        <v>2593</v>
      </c>
      <c r="C9" s="168" t="s">
        <v>2612</v>
      </c>
      <c r="D9" s="168" t="s">
        <v>2603</v>
      </c>
      <c r="E9" s="168" t="s">
        <v>2371</v>
      </c>
      <c r="F9" s="168" t="s">
        <v>2346</v>
      </c>
      <c r="G9" s="168" t="s">
        <v>2515</v>
      </c>
      <c r="H9" s="168" t="s">
        <v>2186</v>
      </c>
      <c r="I9" s="168" t="s">
        <v>2118</v>
      </c>
      <c r="J9" s="168" t="s">
        <v>2352</v>
      </c>
    </row>
    <row r="10" spans="1:10" ht="12.75">
      <c r="A10" s="169" t="s">
        <v>2833</v>
      </c>
      <c r="B10" s="65" t="s">
        <v>2834</v>
      </c>
      <c r="C10" s="65" t="s">
        <v>2835</v>
      </c>
      <c r="D10" s="65" t="s">
        <v>2836</v>
      </c>
      <c r="E10" s="65" t="s">
        <v>2837</v>
      </c>
      <c r="F10" s="65" t="s">
        <v>2838</v>
      </c>
      <c r="G10" s="65" t="s">
        <v>2839</v>
      </c>
      <c r="H10" s="65" t="s">
        <v>2840</v>
      </c>
      <c r="I10" s="65" t="s">
        <v>2841</v>
      </c>
      <c r="J10" s="65" t="s">
        <v>2842</v>
      </c>
    </row>
    <row r="11" spans="1:10" ht="12.75">
      <c r="A11" s="171" t="s">
        <v>2843</v>
      </c>
      <c r="B11" s="170" t="s">
        <v>2844</v>
      </c>
      <c r="C11" s="170" t="s">
        <v>2845</v>
      </c>
      <c r="D11" s="170" t="s">
        <v>2846</v>
      </c>
      <c r="E11" s="170" t="s">
        <v>2847</v>
      </c>
      <c r="F11" s="170" t="s">
        <v>2848</v>
      </c>
      <c r="G11" s="170" t="s">
        <v>2849</v>
      </c>
      <c r="H11" s="170" t="s">
        <v>2850</v>
      </c>
      <c r="I11" s="170" t="s">
        <v>2851</v>
      </c>
      <c r="J11" s="170" t="s">
        <v>2852</v>
      </c>
    </row>
    <row r="12" spans="1:10" ht="12.75">
      <c r="A12" s="167" t="s">
        <v>2853</v>
      </c>
      <c r="B12" s="168" t="s">
        <v>2592</v>
      </c>
      <c r="C12" s="168" t="s">
        <v>2114</v>
      </c>
      <c r="D12" s="168" t="s">
        <v>2604</v>
      </c>
      <c r="E12" s="168" t="s">
        <v>2708</v>
      </c>
      <c r="F12" s="168" t="s">
        <v>2347</v>
      </c>
      <c r="G12" s="168" t="s">
        <v>2511</v>
      </c>
      <c r="H12" s="168" t="s">
        <v>2150</v>
      </c>
      <c r="I12" s="168" t="s">
        <v>2119</v>
      </c>
      <c r="J12" s="168" t="s">
        <v>2353</v>
      </c>
    </row>
    <row r="13" spans="1:10" ht="12.75">
      <c r="A13" s="169" t="s">
        <v>2854</v>
      </c>
      <c r="B13" s="65" t="s">
        <v>2855</v>
      </c>
      <c r="C13" s="65" t="s">
        <v>2856</v>
      </c>
      <c r="D13" s="65" t="s">
        <v>2857</v>
      </c>
      <c r="E13" s="65" t="s">
        <v>2858</v>
      </c>
      <c r="F13" s="65" t="s">
        <v>2859</v>
      </c>
      <c r="G13" s="65" t="s">
        <v>2860</v>
      </c>
      <c r="H13" s="65" t="s">
        <v>2861</v>
      </c>
      <c r="I13" s="65" t="s">
        <v>2862</v>
      </c>
      <c r="J13" s="65" t="s">
        <v>2863</v>
      </c>
    </row>
    <row r="14" spans="1:10" ht="12.75">
      <c r="A14" s="171" t="s">
        <v>2864</v>
      </c>
      <c r="B14" s="170" t="s">
        <v>2865</v>
      </c>
      <c r="C14" s="170" t="s">
        <v>2866</v>
      </c>
      <c r="D14" s="170" t="s">
        <v>2846</v>
      </c>
      <c r="E14" s="170" t="s">
        <v>2867</v>
      </c>
      <c r="F14" s="170" t="s">
        <v>2848</v>
      </c>
      <c r="G14" s="170" t="s">
        <v>2868</v>
      </c>
      <c r="H14" s="170" t="s">
        <v>2869</v>
      </c>
      <c r="I14" s="170" t="s">
        <v>2851</v>
      </c>
      <c r="J14" s="170" t="s">
        <v>2852</v>
      </c>
    </row>
    <row r="15" spans="1:10" ht="12.75">
      <c r="A15" s="167" t="s">
        <v>2870</v>
      </c>
      <c r="B15" s="168"/>
      <c r="C15" s="168"/>
      <c r="D15" s="168"/>
      <c r="E15" s="168"/>
      <c r="F15" s="168"/>
      <c r="G15" s="168"/>
      <c r="H15" s="168"/>
      <c r="I15" s="168"/>
      <c r="J15" s="168"/>
    </row>
    <row r="16" spans="1:10" ht="12.75">
      <c r="A16" s="169" t="s">
        <v>2871</v>
      </c>
      <c r="B16" s="65"/>
      <c r="C16" s="65"/>
      <c r="D16" s="65"/>
      <c r="E16" s="65"/>
      <c r="F16" s="65"/>
      <c r="G16" s="65"/>
      <c r="H16" s="65"/>
      <c r="I16" s="65"/>
      <c r="J16" s="65"/>
    </row>
    <row r="17" spans="1:10" ht="12.75">
      <c r="A17" s="171" t="s">
        <v>2872</v>
      </c>
      <c r="B17" s="170"/>
      <c r="C17" s="170"/>
      <c r="D17" s="170"/>
      <c r="E17" s="170"/>
      <c r="F17" s="170"/>
      <c r="G17" s="170"/>
      <c r="H17" s="170"/>
      <c r="I17" s="170"/>
      <c r="J17" s="170"/>
    </row>
    <row r="18" spans="1:10" ht="12.75">
      <c r="A18" s="167" t="s">
        <v>2873</v>
      </c>
      <c r="B18" s="168" t="s">
        <v>60</v>
      </c>
      <c r="C18" s="168" t="s">
        <v>81</v>
      </c>
      <c r="D18" s="168" t="s">
        <v>72</v>
      </c>
      <c r="E18" s="168" t="s">
        <v>215</v>
      </c>
      <c r="F18" s="168" t="s">
        <v>75</v>
      </c>
      <c r="G18" s="168" t="s">
        <v>160</v>
      </c>
      <c r="H18" s="168" t="s">
        <v>2932</v>
      </c>
      <c r="I18" s="168" t="s">
        <v>2915</v>
      </c>
      <c r="J18" s="168" t="s">
        <v>30</v>
      </c>
    </row>
    <row r="19" spans="1:10" ht="12.75">
      <c r="A19" s="169" t="s">
        <v>2874</v>
      </c>
      <c r="B19" s="65" t="s">
        <v>297</v>
      </c>
      <c r="C19" s="65" t="s">
        <v>298</v>
      </c>
      <c r="D19" s="65" t="s">
        <v>299</v>
      </c>
      <c r="E19" s="65" t="s">
        <v>300</v>
      </c>
      <c r="F19" s="65" t="s">
        <v>301</v>
      </c>
      <c r="G19" s="65" t="s">
        <v>302</v>
      </c>
      <c r="H19" s="65" t="s">
        <v>303</v>
      </c>
      <c r="I19" s="65" t="s">
        <v>304</v>
      </c>
      <c r="J19" s="65" t="s">
        <v>305</v>
      </c>
    </row>
    <row r="20" spans="1:10" ht="12.75">
      <c r="A20" s="171" t="s">
        <v>2843</v>
      </c>
      <c r="B20" s="170" t="s">
        <v>2844</v>
      </c>
      <c r="C20" s="170" t="s">
        <v>2845</v>
      </c>
      <c r="D20" s="170" t="s">
        <v>2846</v>
      </c>
      <c r="E20" s="170" t="s">
        <v>306</v>
      </c>
      <c r="F20" s="170" t="s">
        <v>307</v>
      </c>
      <c r="G20" s="170" t="s">
        <v>308</v>
      </c>
      <c r="H20" s="170" t="s">
        <v>2850</v>
      </c>
      <c r="I20" s="170" t="s">
        <v>309</v>
      </c>
      <c r="J20" s="170" t="s">
        <v>310</v>
      </c>
    </row>
    <row r="21" spans="1:10" ht="12.75">
      <c r="A21" s="167" t="s">
        <v>2875</v>
      </c>
      <c r="B21" s="168" t="s">
        <v>2903</v>
      </c>
      <c r="C21" s="168" t="s">
        <v>154</v>
      </c>
      <c r="D21" s="168" t="s">
        <v>2911</v>
      </c>
      <c r="E21" s="168" t="s">
        <v>2987</v>
      </c>
      <c r="F21" s="168" t="s">
        <v>2907</v>
      </c>
      <c r="G21" s="168" t="s">
        <v>150</v>
      </c>
      <c r="H21" s="168" t="s">
        <v>2933</v>
      </c>
      <c r="I21" s="168" t="s">
        <v>2916</v>
      </c>
      <c r="J21" s="168" t="s">
        <v>2976</v>
      </c>
    </row>
    <row r="22" spans="1:10" ht="12.75">
      <c r="A22" s="169" t="s">
        <v>2876</v>
      </c>
      <c r="B22" s="65" t="s">
        <v>311</v>
      </c>
      <c r="C22" s="65" t="s">
        <v>312</v>
      </c>
      <c r="D22" s="65" t="s">
        <v>313</v>
      </c>
      <c r="E22" s="65" t="s">
        <v>314</v>
      </c>
      <c r="F22" s="65" t="s">
        <v>315</v>
      </c>
      <c r="G22" s="65" t="s">
        <v>316</v>
      </c>
      <c r="H22" s="65" t="s">
        <v>317</v>
      </c>
      <c r="I22" s="65" t="s">
        <v>318</v>
      </c>
      <c r="J22" s="65" t="s">
        <v>319</v>
      </c>
    </row>
    <row r="23" spans="1:10" ht="12.75">
      <c r="A23" s="171" t="s">
        <v>2864</v>
      </c>
      <c r="B23" s="170" t="s">
        <v>320</v>
      </c>
      <c r="C23" s="170" t="s">
        <v>321</v>
      </c>
      <c r="D23" s="170" t="s">
        <v>322</v>
      </c>
      <c r="E23" s="170" t="s">
        <v>2847</v>
      </c>
      <c r="F23" s="170" t="s">
        <v>323</v>
      </c>
      <c r="G23" s="170" t="s">
        <v>2849</v>
      </c>
      <c r="H23" s="170" t="s">
        <v>2850</v>
      </c>
      <c r="I23" s="170" t="s">
        <v>309</v>
      </c>
      <c r="J23" s="170" t="s">
        <v>2852</v>
      </c>
    </row>
    <row r="24" spans="1:10" ht="12.75">
      <c r="A24" s="252" t="s">
        <v>2877</v>
      </c>
      <c r="B24" s="168"/>
      <c r="C24" s="168"/>
      <c r="D24" s="168"/>
      <c r="E24" s="168"/>
      <c r="F24" s="168"/>
      <c r="G24" s="168"/>
      <c r="H24" s="168"/>
      <c r="I24" s="168"/>
      <c r="J24" s="168"/>
    </row>
    <row r="25" spans="1:10" ht="12.75">
      <c r="A25" s="250" t="s">
        <v>2878</v>
      </c>
      <c r="B25" s="65"/>
      <c r="C25" s="65"/>
      <c r="D25" s="65"/>
      <c r="E25" s="65"/>
      <c r="F25" s="65"/>
      <c r="G25" s="65"/>
      <c r="H25" s="65"/>
      <c r="I25" s="65"/>
      <c r="J25" s="65"/>
    </row>
    <row r="26" spans="1:10" ht="12.75">
      <c r="A26" s="251" t="s">
        <v>2872</v>
      </c>
      <c r="B26" s="170"/>
      <c r="C26" s="170"/>
      <c r="D26" s="170"/>
      <c r="E26" s="170"/>
      <c r="F26" s="170"/>
      <c r="G26" s="170"/>
      <c r="H26" s="170"/>
      <c r="I26" s="170"/>
      <c r="J26" s="170"/>
    </row>
    <row r="27" spans="1:10" ht="12.75">
      <c r="A27" s="252" t="s">
        <v>2879</v>
      </c>
      <c r="B27" s="168" t="s">
        <v>324</v>
      </c>
      <c r="C27" s="168" t="s">
        <v>420</v>
      </c>
      <c r="D27" s="168" t="s">
        <v>413</v>
      </c>
      <c r="E27" s="168" t="s">
        <v>425</v>
      </c>
      <c r="F27" s="168" t="s">
        <v>522</v>
      </c>
      <c r="G27" s="168" t="s">
        <v>555</v>
      </c>
      <c r="H27" s="168" t="s">
        <v>344</v>
      </c>
      <c r="I27" s="168" t="s">
        <v>330</v>
      </c>
      <c r="J27" s="168" t="s">
        <v>498</v>
      </c>
    </row>
    <row r="28" spans="1:10" ht="12.75">
      <c r="A28" s="250" t="s">
        <v>2880</v>
      </c>
      <c r="B28" s="65" t="s">
        <v>759</v>
      </c>
      <c r="C28" s="65" t="s">
        <v>760</v>
      </c>
      <c r="D28" s="65" t="s">
        <v>761</v>
      </c>
      <c r="E28" s="65" t="s">
        <v>762</v>
      </c>
      <c r="F28" s="65" t="s">
        <v>763</v>
      </c>
      <c r="G28" s="65" t="s">
        <v>764</v>
      </c>
      <c r="H28" s="65" t="s">
        <v>765</v>
      </c>
      <c r="I28" s="65" t="s">
        <v>766</v>
      </c>
      <c r="J28" s="65" t="s">
        <v>767</v>
      </c>
    </row>
    <row r="29" spans="1:10" ht="12.75">
      <c r="A29" s="251" t="s">
        <v>2881</v>
      </c>
      <c r="B29" s="170" t="s">
        <v>768</v>
      </c>
      <c r="C29" s="170" t="s">
        <v>2866</v>
      </c>
      <c r="D29" s="170" t="s">
        <v>769</v>
      </c>
      <c r="E29" s="170" t="s">
        <v>2847</v>
      </c>
      <c r="F29" s="170" t="s">
        <v>307</v>
      </c>
      <c r="G29" s="170" t="s">
        <v>308</v>
      </c>
      <c r="H29" s="170" t="s">
        <v>2850</v>
      </c>
      <c r="I29" s="170" t="s">
        <v>309</v>
      </c>
      <c r="J29" s="170" t="s">
        <v>310</v>
      </c>
    </row>
    <row r="30" spans="1:10" ht="12.75">
      <c r="A30" s="252" t="s">
        <v>2882</v>
      </c>
      <c r="B30" s="168" t="s">
        <v>545</v>
      </c>
      <c r="C30" s="168" t="s">
        <v>596</v>
      </c>
      <c r="D30" s="168" t="s">
        <v>408</v>
      </c>
      <c r="E30" s="168" t="s">
        <v>650</v>
      </c>
      <c r="F30" s="168" t="s">
        <v>514</v>
      </c>
      <c r="G30" s="168" t="s">
        <v>2980</v>
      </c>
      <c r="H30" s="168" t="s">
        <v>342</v>
      </c>
      <c r="I30" s="168" t="s">
        <v>390</v>
      </c>
      <c r="J30" s="168" t="s">
        <v>2622</v>
      </c>
    </row>
    <row r="31" spans="1:10" ht="12.75">
      <c r="A31" s="250" t="s">
        <v>2883</v>
      </c>
      <c r="B31" s="65" t="s">
        <v>770</v>
      </c>
      <c r="C31" s="65" t="s">
        <v>771</v>
      </c>
      <c r="D31" s="65" t="s">
        <v>772</v>
      </c>
      <c r="E31" s="65" t="s">
        <v>773</v>
      </c>
      <c r="F31" s="65" t="s">
        <v>774</v>
      </c>
      <c r="G31" s="65" t="s">
        <v>775</v>
      </c>
      <c r="H31" s="65" t="s">
        <v>776</v>
      </c>
      <c r="I31" s="65" t="s">
        <v>777</v>
      </c>
      <c r="J31" s="65" t="s">
        <v>778</v>
      </c>
    </row>
    <row r="32" spans="1:10" ht="12.75">
      <c r="A32" s="251" t="s">
        <v>2884</v>
      </c>
      <c r="B32" s="170" t="s">
        <v>2844</v>
      </c>
      <c r="C32" s="170" t="s">
        <v>2845</v>
      </c>
      <c r="D32" s="170" t="s">
        <v>779</v>
      </c>
      <c r="E32" s="170" t="s">
        <v>306</v>
      </c>
      <c r="F32" s="170" t="s">
        <v>307</v>
      </c>
      <c r="G32" s="170" t="s">
        <v>2849</v>
      </c>
      <c r="H32" s="170" t="s">
        <v>2850</v>
      </c>
      <c r="I32" s="170" t="s">
        <v>2851</v>
      </c>
      <c r="J32" s="170" t="s">
        <v>2852</v>
      </c>
    </row>
    <row r="33" spans="1:10" ht="12.75">
      <c r="A33" s="252" t="s">
        <v>2885</v>
      </c>
      <c r="B33" s="168" t="s">
        <v>582</v>
      </c>
      <c r="C33" s="168" t="s">
        <v>463</v>
      </c>
      <c r="D33" s="168" t="s">
        <v>355</v>
      </c>
      <c r="E33" s="168" t="s">
        <v>651</v>
      </c>
      <c r="F33" s="168" t="s">
        <v>523</v>
      </c>
      <c r="G33" s="168" t="s">
        <v>557</v>
      </c>
      <c r="H33" s="168" t="s">
        <v>345</v>
      </c>
      <c r="I33" s="168" t="s">
        <v>340</v>
      </c>
      <c r="J33" s="168" t="s">
        <v>412</v>
      </c>
    </row>
    <row r="34" spans="1:10" ht="12.75">
      <c r="A34" s="250" t="s">
        <v>2886</v>
      </c>
      <c r="B34" s="65" t="s">
        <v>765</v>
      </c>
      <c r="C34" s="65" t="s">
        <v>780</v>
      </c>
      <c r="D34" s="65" t="s">
        <v>781</v>
      </c>
      <c r="E34" s="65" t="s">
        <v>782</v>
      </c>
      <c r="F34" s="65" t="s">
        <v>783</v>
      </c>
      <c r="G34" s="65" t="s">
        <v>784</v>
      </c>
      <c r="H34" s="65" t="s">
        <v>785</v>
      </c>
      <c r="I34" s="65" t="s">
        <v>786</v>
      </c>
      <c r="J34" s="65" t="s">
        <v>787</v>
      </c>
    </row>
    <row r="35" spans="1:10" ht="12.75">
      <c r="A35" s="251" t="s">
        <v>2887</v>
      </c>
      <c r="B35" s="170" t="s">
        <v>2865</v>
      </c>
      <c r="C35" s="170" t="s">
        <v>788</v>
      </c>
      <c r="D35" s="170" t="s">
        <v>779</v>
      </c>
      <c r="E35" s="170" t="s">
        <v>306</v>
      </c>
      <c r="F35" s="170" t="s">
        <v>307</v>
      </c>
      <c r="G35" s="170" t="s">
        <v>308</v>
      </c>
      <c r="H35" s="170" t="s">
        <v>2850</v>
      </c>
      <c r="I35" s="170" t="s">
        <v>789</v>
      </c>
      <c r="J35" s="170" t="s">
        <v>2852</v>
      </c>
    </row>
    <row r="36" spans="1:10" ht="12.75">
      <c r="A36" s="252" t="s">
        <v>2888</v>
      </c>
      <c r="B36" s="168" t="s">
        <v>934</v>
      </c>
      <c r="C36" s="168" t="s">
        <v>651</v>
      </c>
      <c r="D36" s="168" t="s">
        <v>996</v>
      </c>
      <c r="E36" s="168" t="s">
        <v>420</v>
      </c>
      <c r="F36" s="168" t="s">
        <v>932</v>
      </c>
      <c r="G36" s="168" t="s">
        <v>3</v>
      </c>
      <c r="H36" s="168" t="s">
        <v>817</v>
      </c>
      <c r="I36" s="168" t="s">
        <v>811</v>
      </c>
      <c r="J36" s="168" t="s">
        <v>330</v>
      </c>
    </row>
    <row r="37" spans="1:10" ht="12.75">
      <c r="A37" s="250" t="s">
        <v>2889</v>
      </c>
      <c r="B37" s="65" t="s">
        <v>1341</v>
      </c>
      <c r="C37" s="65" t="s">
        <v>1342</v>
      </c>
      <c r="D37" s="65" t="s">
        <v>1343</v>
      </c>
      <c r="E37" s="65" t="s">
        <v>760</v>
      </c>
      <c r="F37" s="65" t="s">
        <v>1344</v>
      </c>
      <c r="G37" s="65" t="s">
        <v>1345</v>
      </c>
      <c r="H37" s="65" t="s">
        <v>1346</v>
      </c>
      <c r="I37" s="65" t="s">
        <v>1347</v>
      </c>
      <c r="J37" s="65" t="s">
        <v>766</v>
      </c>
    </row>
    <row r="38" spans="1:10" ht="12.75">
      <c r="A38" s="250" t="s">
        <v>2881</v>
      </c>
      <c r="B38" s="265" t="s">
        <v>2865</v>
      </c>
      <c r="C38" s="170" t="s">
        <v>1348</v>
      </c>
      <c r="D38" s="170" t="s">
        <v>2846</v>
      </c>
      <c r="E38" s="170" t="s">
        <v>306</v>
      </c>
      <c r="F38" s="170" t="s">
        <v>307</v>
      </c>
      <c r="G38" s="170" t="s">
        <v>308</v>
      </c>
      <c r="H38" s="170" t="s">
        <v>2850</v>
      </c>
      <c r="I38" s="170" t="s">
        <v>2851</v>
      </c>
      <c r="J38" s="170" t="s">
        <v>310</v>
      </c>
    </row>
    <row r="39" spans="1:10" ht="12.75">
      <c r="A39" s="255" t="s">
        <v>2890</v>
      </c>
      <c r="B39" s="168" t="s">
        <v>2916</v>
      </c>
      <c r="C39" s="168" t="s">
        <v>1000</v>
      </c>
      <c r="D39" s="168" t="s">
        <v>104</v>
      </c>
      <c r="E39" s="168" t="s">
        <v>418</v>
      </c>
      <c r="F39" s="168" t="s">
        <v>933</v>
      </c>
      <c r="G39" s="168" t="s">
        <v>1031</v>
      </c>
      <c r="H39" s="168" t="s">
        <v>129</v>
      </c>
      <c r="I39" s="168" t="s">
        <v>108</v>
      </c>
      <c r="J39" s="168" t="s">
        <v>899</v>
      </c>
    </row>
    <row r="40" spans="1:10" ht="12.75">
      <c r="A40" s="169" t="s">
        <v>2891</v>
      </c>
      <c r="B40" s="65" t="s">
        <v>1349</v>
      </c>
      <c r="C40" s="65" t="s">
        <v>1350</v>
      </c>
      <c r="D40" s="65" t="s">
        <v>1351</v>
      </c>
      <c r="E40" s="65" t="s">
        <v>1352</v>
      </c>
      <c r="F40" s="65" t="s">
        <v>1353</v>
      </c>
      <c r="G40" s="65" t="s">
        <v>1354</v>
      </c>
      <c r="H40" s="65" t="s">
        <v>1355</v>
      </c>
      <c r="I40" s="65" t="s">
        <v>1356</v>
      </c>
      <c r="J40" s="65" t="s">
        <v>1357</v>
      </c>
    </row>
    <row r="41" spans="1:10" ht="12.75">
      <c r="A41" s="169" t="s">
        <v>2884</v>
      </c>
      <c r="B41" s="265" t="s">
        <v>2844</v>
      </c>
      <c r="C41" s="265" t="s">
        <v>1358</v>
      </c>
      <c r="D41" s="265" t="s">
        <v>779</v>
      </c>
      <c r="E41" s="265" t="s">
        <v>2847</v>
      </c>
      <c r="F41" s="265" t="s">
        <v>307</v>
      </c>
      <c r="G41" s="265" t="s">
        <v>2868</v>
      </c>
      <c r="H41" s="265" t="s">
        <v>2850</v>
      </c>
      <c r="I41" s="265" t="s">
        <v>2851</v>
      </c>
      <c r="J41" s="265" t="s">
        <v>2852</v>
      </c>
    </row>
    <row r="42" spans="1:10" ht="12.75">
      <c r="A42" s="171"/>
      <c r="B42" s="170"/>
      <c r="C42" s="170" t="s">
        <v>2845</v>
      </c>
      <c r="D42" s="170"/>
      <c r="E42" s="170"/>
      <c r="F42" s="170"/>
      <c r="G42" s="170"/>
      <c r="H42" s="170"/>
      <c r="I42" s="170"/>
      <c r="J42" s="170"/>
    </row>
    <row r="43" spans="1:10" ht="12.75">
      <c r="A43" s="250" t="s">
        <v>2892</v>
      </c>
      <c r="B43" s="265" t="s">
        <v>796</v>
      </c>
      <c r="C43" s="168" t="s">
        <v>903</v>
      </c>
      <c r="D43" s="168" t="s">
        <v>891</v>
      </c>
      <c r="E43" s="168" t="s">
        <v>455</v>
      </c>
      <c r="F43" s="168" t="s">
        <v>805</v>
      </c>
      <c r="G43" s="168" t="s">
        <v>453</v>
      </c>
      <c r="H43" s="168" t="s">
        <v>818</v>
      </c>
      <c r="I43" s="168" t="s">
        <v>830</v>
      </c>
      <c r="J43" s="168" t="s">
        <v>900</v>
      </c>
    </row>
    <row r="44" spans="1:10" ht="12.75">
      <c r="A44" s="250" t="s">
        <v>2893</v>
      </c>
      <c r="B44" s="65" t="s">
        <v>1359</v>
      </c>
      <c r="C44" s="65" t="s">
        <v>1360</v>
      </c>
      <c r="D44" s="65" t="s">
        <v>1361</v>
      </c>
      <c r="E44" s="65" t="s">
        <v>1362</v>
      </c>
      <c r="F44" s="65" t="s">
        <v>1363</v>
      </c>
      <c r="G44" s="65" t="s">
        <v>1364</v>
      </c>
      <c r="H44" s="65" t="s">
        <v>1365</v>
      </c>
      <c r="I44" s="65" t="s">
        <v>299</v>
      </c>
      <c r="J44" s="65" t="s">
        <v>314</v>
      </c>
    </row>
    <row r="45" spans="1:10" ht="12.75">
      <c r="A45" s="251" t="s">
        <v>2887</v>
      </c>
      <c r="B45" s="170" t="s">
        <v>320</v>
      </c>
      <c r="C45" s="170" t="s">
        <v>2866</v>
      </c>
      <c r="D45" s="170" t="s">
        <v>1366</v>
      </c>
      <c r="E45" s="170" t="s">
        <v>1367</v>
      </c>
      <c r="F45" s="170" t="s">
        <v>323</v>
      </c>
      <c r="G45" s="170" t="s">
        <v>308</v>
      </c>
      <c r="H45" s="170" t="s">
        <v>2850</v>
      </c>
      <c r="I45" s="170" t="s">
        <v>1368</v>
      </c>
      <c r="J45" s="170" t="s">
        <v>2852</v>
      </c>
    </row>
    <row r="46" ht="12.75">
      <c r="A46"/>
    </row>
    <row r="47" ht="12.75">
      <c r="A47" s="5" t="s">
        <v>2894</v>
      </c>
    </row>
    <row r="48" ht="12.75">
      <c r="A48"/>
    </row>
    <row r="49" ht="12.75">
      <c r="A49"/>
    </row>
    <row r="50" ht="12.75">
      <c r="A50"/>
    </row>
  </sheetData>
  <sheetProtection/>
  <printOptions horizontalCentered="1"/>
  <pageMargins left="0" right="0" top="0" bottom="0" header="0" footer="0"/>
  <pageSetup fitToHeight="1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K24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spans="1:11" ht="13.5">
      <c r="A1" s="32"/>
      <c r="B1" s="32"/>
      <c r="C1" s="32"/>
      <c r="D1" s="32"/>
      <c r="E1" s="32"/>
      <c r="F1" s="34"/>
      <c r="G1" s="32"/>
      <c r="H1" s="32"/>
      <c r="I1" s="32"/>
      <c r="J1" s="32"/>
      <c r="K1" s="32"/>
    </row>
    <row r="2" spans="1:11" ht="15">
      <c r="A2" s="32"/>
      <c r="B2" s="32"/>
      <c r="C2" s="32"/>
      <c r="D2" s="32"/>
      <c r="E2" s="32"/>
      <c r="F2" s="45" t="str">
        <f>Startlist!$F2</f>
        <v>Koeru Talv 2024</v>
      </c>
      <c r="G2" s="32"/>
      <c r="H2" s="32"/>
      <c r="I2" s="32"/>
      <c r="J2" s="32"/>
      <c r="K2" s="32"/>
    </row>
    <row r="3" spans="1:11" ht="13.5">
      <c r="A3" s="32"/>
      <c r="B3" s="32"/>
      <c r="C3" s="32"/>
      <c r="D3" s="32"/>
      <c r="E3" s="32"/>
      <c r="F3" s="34" t="str">
        <f>Startlist!$F3</f>
        <v>17.veebruar 2024</v>
      </c>
      <c r="G3" s="32"/>
      <c r="H3" s="32"/>
      <c r="I3" s="32"/>
      <c r="J3" s="32"/>
      <c r="K3" s="32"/>
    </row>
    <row r="4" spans="1:11" ht="13.5">
      <c r="A4" s="32"/>
      <c r="B4" s="32"/>
      <c r="C4" s="32"/>
      <c r="D4" s="32"/>
      <c r="E4" s="32"/>
      <c r="F4" s="34" t="str">
        <f>Startlist!$F4</f>
        <v>Järvamaa</v>
      </c>
      <c r="G4" s="32"/>
      <c r="H4" s="32"/>
      <c r="I4" s="32"/>
      <c r="J4" s="32"/>
      <c r="K4" s="32"/>
    </row>
    <row r="5" spans="1:11" ht="13.5">
      <c r="A5" s="32"/>
      <c r="B5" s="32"/>
      <c r="C5" s="32"/>
      <c r="D5" s="34"/>
      <c r="E5" s="32"/>
      <c r="F5" s="32"/>
      <c r="G5" s="32"/>
      <c r="H5" s="32"/>
      <c r="I5" s="32"/>
      <c r="J5" s="32"/>
      <c r="K5" s="32"/>
    </row>
    <row r="6" spans="1:11" ht="13.5">
      <c r="A6" s="32"/>
      <c r="B6" s="32"/>
      <c r="C6" s="32"/>
      <c r="D6" s="34"/>
      <c r="E6" s="46"/>
      <c r="F6" s="32"/>
      <c r="G6" s="32"/>
      <c r="H6" s="32"/>
      <c r="I6" s="24"/>
      <c r="J6" s="25"/>
      <c r="K6" s="25"/>
    </row>
    <row r="7" spans="1:11" ht="12.75">
      <c r="A7" s="32"/>
      <c r="B7" s="32"/>
      <c r="C7" s="32"/>
      <c r="D7" s="32"/>
      <c r="E7" s="32"/>
      <c r="F7" s="32"/>
      <c r="G7" s="32"/>
      <c r="H7" s="32"/>
      <c r="I7" s="25"/>
      <c r="J7" s="25"/>
      <c r="K7" s="25"/>
    </row>
    <row r="8" spans="1:11" ht="12.75">
      <c r="A8" s="32"/>
      <c r="B8" s="32"/>
      <c r="C8" s="32"/>
      <c r="D8" s="32"/>
      <c r="E8" s="20" t="s">
        <v>1727</v>
      </c>
      <c r="F8" s="21"/>
      <c r="G8" s="22" t="s">
        <v>1728</v>
      </c>
      <c r="H8" s="32"/>
      <c r="I8" s="26"/>
      <c r="J8" s="25"/>
      <c r="K8" s="27"/>
    </row>
    <row r="9" spans="1:11" ht="19.5" customHeight="1">
      <c r="A9" s="32"/>
      <c r="B9" s="32"/>
      <c r="C9" s="32"/>
      <c r="D9" s="32"/>
      <c r="E9" s="31" t="s">
        <v>1659</v>
      </c>
      <c r="F9" s="17"/>
      <c r="G9" s="23">
        <v>19</v>
      </c>
      <c r="H9" s="32"/>
      <c r="I9" s="28"/>
      <c r="J9" s="28"/>
      <c r="K9" s="29"/>
    </row>
    <row r="10" spans="1:11" ht="19.5" customHeight="1">
      <c r="A10" s="32"/>
      <c r="B10" s="32"/>
      <c r="C10" s="32"/>
      <c r="D10" s="32"/>
      <c r="E10" s="31" t="s">
        <v>1638</v>
      </c>
      <c r="F10" s="17"/>
      <c r="G10" s="23">
        <v>27</v>
      </c>
      <c r="H10" s="32"/>
      <c r="I10" s="30"/>
      <c r="J10" s="28"/>
      <c r="K10" s="30"/>
    </row>
    <row r="11" spans="1:11" ht="19.5" customHeight="1">
      <c r="A11" s="32"/>
      <c r="B11" s="32"/>
      <c r="C11" s="32"/>
      <c r="D11" s="32"/>
      <c r="E11" s="31" t="s">
        <v>1640</v>
      </c>
      <c r="F11" s="17"/>
      <c r="G11" s="23">
        <v>13</v>
      </c>
      <c r="H11" s="32"/>
      <c r="I11" s="30"/>
      <c r="J11" s="28"/>
      <c r="K11" s="30"/>
    </row>
    <row r="12" spans="1:11" ht="19.5" customHeight="1">
      <c r="A12" s="32"/>
      <c r="B12" s="32"/>
      <c r="C12" s="32"/>
      <c r="D12" s="32"/>
      <c r="E12" s="31" t="s">
        <v>1641</v>
      </c>
      <c r="F12" s="17"/>
      <c r="G12" s="23">
        <v>15</v>
      </c>
      <c r="H12" s="32"/>
      <c r="I12" s="30"/>
      <c r="J12" s="28"/>
      <c r="K12" s="30"/>
    </row>
    <row r="13" spans="1:11" ht="19.5" customHeight="1">
      <c r="A13" s="32"/>
      <c r="B13" s="32"/>
      <c r="C13" s="32"/>
      <c r="D13" s="32"/>
      <c r="E13" s="31" t="s">
        <v>1639</v>
      </c>
      <c r="F13" s="17"/>
      <c r="G13" s="23">
        <v>13</v>
      </c>
      <c r="H13" s="32"/>
      <c r="I13" s="25"/>
      <c r="J13" s="25"/>
      <c r="K13" s="25"/>
    </row>
    <row r="14" spans="1:11" ht="19.5" customHeight="1">
      <c r="A14" s="32"/>
      <c r="B14" s="32"/>
      <c r="C14" s="32"/>
      <c r="D14" s="32"/>
      <c r="E14" s="31" t="s">
        <v>1661</v>
      </c>
      <c r="F14" s="17"/>
      <c r="G14" s="23">
        <v>3</v>
      </c>
      <c r="H14" s="32"/>
      <c r="I14" s="25"/>
      <c r="J14" s="25"/>
      <c r="K14" s="25"/>
    </row>
    <row r="15" spans="1:11" ht="19.5" customHeight="1">
      <c r="A15" s="32"/>
      <c r="B15" s="32"/>
      <c r="C15" s="32"/>
      <c r="D15" s="32"/>
      <c r="E15" s="31" t="s">
        <v>1660</v>
      </c>
      <c r="F15" s="17"/>
      <c r="G15" s="23">
        <v>5</v>
      </c>
      <c r="H15" s="32"/>
      <c r="I15" s="25"/>
      <c r="J15" s="25"/>
      <c r="K15" s="25"/>
    </row>
    <row r="16" spans="1:11" ht="19.5" customHeight="1">
      <c r="A16" s="32"/>
      <c r="B16" s="32"/>
      <c r="C16" s="32"/>
      <c r="D16" s="32"/>
      <c r="E16" s="31" t="s">
        <v>1663</v>
      </c>
      <c r="F16" s="17"/>
      <c r="G16" s="23">
        <v>24</v>
      </c>
      <c r="H16" s="32"/>
      <c r="I16" s="32"/>
      <c r="J16" s="32"/>
      <c r="K16" s="32"/>
    </row>
    <row r="17" spans="1:11" ht="19.5" customHeight="1">
      <c r="A17" s="32"/>
      <c r="B17" s="32"/>
      <c r="C17" s="32"/>
      <c r="D17" s="32"/>
      <c r="E17" s="31" t="s">
        <v>1662</v>
      </c>
      <c r="F17" s="17"/>
      <c r="G17" s="23">
        <v>8</v>
      </c>
      <c r="H17" s="32"/>
      <c r="I17" s="32"/>
      <c r="J17" s="32"/>
      <c r="K17" s="32"/>
    </row>
    <row r="18" spans="1:11" ht="19.5" customHeight="1">
      <c r="A18" s="32"/>
      <c r="B18" s="32"/>
      <c r="C18" s="32"/>
      <c r="D18" s="32"/>
      <c r="H18" s="32"/>
      <c r="I18" s="32"/>
      <c r="J18" s="32"/>
      <c r="K18" s="32"/>
    </row>
    <row r="19" spans="1:11" ht="19.5" customHeight="1">
      <c r="A19" s="32"/>
      <c r="B19" s="32"/>
      <c r="C19" s="32"/>
      <c r="D19" s="32"/>
      <c r="E19" s="18" t="s">
        <v>1729</v>
      </c>
      <c r="F19" s="17"/>
      <c r="G19" s="19">
        <f>SUM(G9:G18)</f>
        <v>127</v>
      </c>
      <c r="H19" s="32"/>
      <c r="I19" s="32"/>
      <c r="J19" s="32"/>
      <c r="K19" s="32"/>
    </row>
    <row r="20" spans="1:11" ht="19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1" ht="19.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 ht="19.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 ht="19.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9.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printOptions/>
  <pageMargins left="0.7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Karin Julge</cp:lastModifiedBy>
  <cp:lastPrinted>2024-02-17T20:48:17Z</cp:lastPrinted>
  <dcterms:created xsi:type="dcterms:W3CDTF">2004-09-28T13:23:33Z</dcterms:created>
  <dcterms:modified xsi:type="dcterms:W3CDTF">2024-02-18T11:00:56Z</dcterms:modified>
  <cp:category/>
  <cp:version/>
  <cp:contentType/>
  <cp:contentStatus/>
</cp:coreProperties>
</file>