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355" windowHeight="9210" tabRatio="889" activeTab="3"/>
  </bookViews>
  <sheets>
    <sheet name="Startlist" sheetId="1" r:id="rId1"/>
    <sheet name="Startlist 2.Day" sheetId="2" r:id="rId2"/>
    <sheet name="Results Day 1" sheetId="3" r:id="rId3"/>
    <sheet name="Results" sheetId="4" r:id="rId4"/>
    <sheet name="Teams" sheetId="5" r:id="rId5"/>
    <sheet name="Winners" sheetId="6" r:id="rId6"/>
    <sheet name="Retired" sheetId="7" r:id="rId7"/>
    <sheet name="Penalt" sheetId="8" r:id="rId8"/>
    <sheet name="Speed" sheetId="9" r:id="rId9"/>
    <sheet name="Classes" sheetId="10" r:id="rId10"/>
    <sheet name="Overall result" sheetId="11" r:id="rId11"/>
    <sheet name="EE Champ" sheetId="12" r:id="rId12"/>
    <sheet name="EE Powerstage" sheetId="13" r:id="rId13"/>
    <sheet name="Dmack Trophy" sheetId="14" r:id="rId14"/>
  </sheets>
  <definedNames>
    <definedName name="_xlnm._FilterDatabase" localSheetId="11" hidden="1">'EE Champ'!$A$7:$H$60</definedName>
    <definedName name="_xlnm._FilterDatabase" localSheetId="12" hidden="1">'EE Powerstage'!$A$7:$H$39</definedName>
    <definedName name="_xlnm._FilterDatabase" localSheetId="10" hidden="1">'Overall result'!$A$7:$H$61</definedName>
    <definedName name="_xlnm._FilterDatabase" localSheetId="0" hidden="1">'Startlist'!$A$9:$I$63</definedName>
    <definedName name="_xlnm._FilterDatabase" localSheetId="1" hidden="1">'Startlist 2.Day'!$A$9:$I$62</definedName>
    <definedName name="EXCKLASS" localSheetId="9">'Classes'!$C$8:$F$14</definedName>
    <definedName name="EXCPENAL" localSheetId="7">'Penalt'!$A$16:$J$21</definedName>
    <definedName name="EXCPENAL_1" localSheetId="7">'Penalt'!#REF!</definedName>
    <definedName name="EXCPENAL_2" localSheetId="7">'Penalt'!#REF!</definedName>
    <definedName name="EXCPENAL_3" localSheetId="7">'Penalt'!#REF!</definedName>
    <definedName name="EXCPENAL_4" localSheetId="7">'Penalt'!#REF!</definedName>
    <definedName name="EXCRETIR" localSheetId="6">'Retired'!$A$12:$H$30</definedName>
    <definedName name="EXCSTART" localSheetId="11">'EE Champ'!$A$8:$J$60</definedName>
    <definedName name="EXCSTART" localSheetId="12">'EE Powerstage'!$A$8:$I$39</definedName>
    <definedName name="EXCSTART" localSheetId="10">'Overall result'!$A$8:$J$61</definedName>
    <definedName name="EXCSTART" localSheetId="0">'Startlist'!$A$10:$J$63</definedName>
    <definedName name="EXCSTART" localSheetId="1">'Startlist 2.Day'!$A$10:$J$62</definedName>
    <definedName name="EXCSTART_1" localSheetId="10">'Overall result'!$A$8:$J$61</definedName>
    <definedName name="GGG" localSheetId="3">'Results'!$A$8:$R$115</definedName>
    <definedName name="GGG" localSheetId="2">'Results Day 1'!$A$8:$J$115</definedName>
    <definedName name="_xlnm.Print_Area" localSheetId="9">'Classes'!$A$1:$G$20</definedName>
    <definedName name="_xlnm.Print_Area" localSheetId="13">'Dmack Trophy'!$A$1:$Q$19</definedName>
    <definedName name="_xlnm.Print_Area" localSheetId="11">'EE Champ'!$A$1:$H$60</definedName>
    <definedName name="_xlnm.Print_Area" localSheetId="12">'EE Powerstage'!$A$1:$H$39</definedName>
    <definedName name="_xlnm.Print_Area" localSheetId="10">'Overall result'!$A$1:$H$61</definedName>
    <definedName name="_xlnm.Print_Area" localSheetId="7">'Penalt'!$A$1:$I$21</definedName>
    <definedName name="_xlnm.Print_Area" localSheetId="3">'Results'!$A$2:$Q$115</definedName>
    <definedName name="_xlnm.Print_Area" localSheetId="2">'Results Day 1'!$A$1:$I$115</definedName>
    <definedName name="_xlnm.Print_Area" localSheetId="6">'Retired'!$A$1:$G$30</definedName>
    <definedName name="_xlnm.Print_Area" localSheetId="8">'Speed'!$A$1:$H$50</definedName>
    <definedName name="_xlnm.Print_Area" localSheetId="0">'Startlist'!$A$2:$I$63</definedName>
    <definedName name="_xlnm.Print_Area" localSheetId="1">'Startlist 2.Day'!$A$3:$I$62</definedName>
    <definedName name="_xlnm.Print_Area" localSheetId="4">'Teams'!$A$1:$H$94</definedName>
    <definedName name="_xlnm.Print_Area" localSheetId="5">'Winners'!$A$1:$I$54</definedName>
  </definedNames>
  <calcPr fullCalcOnLoad="1"/>
</workbook>
</file>

<file path=xl/sharedStrings.xml><?xml version="1.0" encoding="utf-8"?>
<sst xmlns="http://schemas.openxmlformats.org/spreadsheetml/2006/main" count="4086" uniqueCount="1649">
  <si>
    <t>Steven Viilo</t>
  </si>
  <si>
    <t>Jakko Viilo</t>
  </si>
  <si>
    <t>ERKI SPORT</t>
  </si>
  <si>
    <t>Lada S1600</t>
  </si>
  <si>
    <t>Denis Rostilov</t>
  </si>
  <si>
    <t>Janar Lehtniit</t>
  </si>
  <si>
    <t>Rauno Orupōld</t>
  </si>
  <si>
    <t>Klim Baikov</t>
  </si>
  <si>
    <t>Andrey Kleshchev</t>
  </si>
  <si>
    <t>KLIM BAIKOV</t>
  </si>
  <si>
    <t>Lada 2105</t>
  </si>
  <si>
    <t>Silver Siivelt</t>
  </si>
  <si>
    <t>Lada Samara</t>
  </si>
  <si>
    <t>Peeter Kaibald</t>
  </si>
  <si>
    <t>Jarmo Liivak</t>
  </si>
  <si>
    <t>Sven Andevei</t>
  </si>
  <si>
    <t>Lauri Peegel</t>
  </si>
  <si>
    <t>Vaz 2105</t>
  </si>
  <si>
    <t>Kenneth Sepp</t>
  </si>
  <si>
    <t>Tanel Kasesalu</t>
  </si>
  <si>
    <t>Roland Poom</t>
  </si>
  <si>
    <t>Marti Halling</t>
  </si>
  <si>
    <t>Miko Niinemäe</t>
  </si>
  <si>
    <t>000</t>
  </si>
  <si>
    <t>Class</t>
  </si>
  <si>
    <t>Drivers</t>
  </si>
  <si>
    <t>Võistkonnad / Teams</t>
  </si>
  <si>
    <t>Results</t>
  </si>
  <si>
    <t>Result</t>
  </si>
  <si>
    <t>Stardiprotokoll  / Startlist</t>
  </si>
  <si>
    <t>NR.</t>
  </si>
  <si>
    <t>GR/CL</t>
  </si>
  <si>
    <t>Driver</t>
  </si>
  <si>
    <t>Co-driver</t>
  </si>
  <si>
    <t>Nat.</t>
  </si>
  <si>
    <t>Entrant</t>
  </si>
  <si>
    <t>Car</t>
  </si>
  <si>
    <t>Starttime</t>
  </si>
  <si>
    <t>Position</t>
  </si>
  <si>
    <t>No.</t>
  </si>
  <si>
    <t>Driver / co-driver</t>
  </si>
  <si>
    <t>1</t>
  </si>
  <si>
    <t>2</t>
  </si>
  <si>
    <t>3</t>
  </si>
  <si>
    <t>4</t>
  </si>
  <si>
    <t>5</t>
  </si>
  <si>
    <t>6</t>
  </si>
  <si>
    <t>7</t>
  </si>
  <si>
    <t>Nr.</t>
  </si>
  <si>
    <t>Penalty</t>
  </si>
  <si>
    <t>Total penalty</t>
  </si>
  <si>
    <t>TC</t>
  </si>
  <si>
    <t>Reason</t>
  </si>
  <si>
    <t>Reason of retirement</t>
  </si>
  <si>
    <t>Katkestasid / Retired</t>
  </si>
  <si>
    <t>Karistused / Penalties</t>
  </si>
  <si>
    <t>After TC</t>
  </si>
  <si>
    <t>Group / Class</t>
  </si>
  <si>
    <t>Total</t>
  </si>
  <si>
    <t>Result /</t>
  </si>
  <si>
    <t>Diff leader</t>
  </si>
  <si>
    <t>abs/cl</t>
  </si>
  <si>
    <t>Parimad ajad,kesk.kiirused / Best times,avg.speed</t>
  </si>
  <si>
    <t>Participants</t>
  </si>
  <si>
    <t xml:space="preserve"> </t>
  </si>
  <si>
    <t xml:space="preserve">    Special stages</t>
  </si>
  <si>
    <t>00</t>
  </si>
  <si>
    <t>0</t>
  </si>
  <si>
    <t>MV2</t>
  </si>
  <si>
    <t>EST</t>
  </si>
  <si>
    <t>SAR-TECH MOTORSPORT</t>
  </si>
  <si>
    <t>Mitsubishi Lancer Evo 9</t>
  </si>
  <si>
    <t>Rainer Aus</t>
  </si>
  <si>
    <t>Simo Koskinen</t>
  </si>
  <si>
    <t>Egon Kaur</t>
  </si>
  <si>
    <t>KAUR MOTORSPORT</t>
  </si>
  <si>
    <t>PROREHV RALLY TEAM</t>
  </si>
  <si>
    <t>Mitsubishi Lancer Evo 10</t>
  </si>
  <si>
    <t>TIKKRI MOTORSPORT</t>
  </si>
  <si>
    <t>Mitsubishi Lancer Evo 6</t>
  </si>
  <si>
    <t>CUEKS RACING</t>
  </si>
  <si>
    <t>Mitsubishi Lancer Evo 8</t>
  </si>
  <si>
    <t>Aiko Aigro</t>
  </si>
  <si>
    <t>Kermo Kärtmann</t>
  </si>
  <si>
    <t>MV6</t>
  </si>
  <si>
    <t>Ken Torn</t>
  </si>
  <si>
    <t>Riivo Mesila</t>
  </si>
  <si>
    <t>Honda Civic Type-R</t>
  </si>
  <si>
    <t>MV4</t>
  </si>
  <si>
    <t>Peugeot 208 R2</t>
  </si>
  <si>
    <t>Peugeot 208</t>
  </si>
  <si>
    <t>MV7</t>
  </si>
  <si>
    <t>Dmitry Nikonchuk</t>
  </si>
  <si>
    <t>Elena Nikonchuk</t>
  </si>
  <si>
    <t>RUS</t>
  </si>
  <si>
    <t>MS RACING</t>
  </si>
  <si>
    <t>BMW M3</t>
  </si>
  <si>
    <t>Lembit Soe</t>
  </si>
  <si>
    <t>Ahto Pihlas</t>
  </si>
  <si>
    <t>Toyota Starlet</t>
  </si>
  <si>
    <t>Madis Vanaselja</t>
  </si>
  <si>
    <t>Jaanus Hōbemägi</t>
  </si>
  <si>
    <t>Ford Fiesta R2</t>
  </si>
  <si>
    <t>David Sultanjants</t>
  </si>
  <si>
    <t>Siim Oja</t>
  </si>
  <si>
    <t>Citroen DS3</t>
  </si>
  <si>
    <t>Kristo Subi</t>
  </si>
  <si>
    <t>ECOM MOTORSPORT</t>
  </si>
  <si>
    <t>Gustav Kruuda</t>
  </si>
  <si>
    <t>Ken Järveoja</t>
  </si>
  <si>
    <t>ALM MOTORSPORT</t>
  </si>
  <si>
    <t>Vadim Kuznetsov</t>
  </si>
  <si>
    <t>Roman Kapustin</t>
  </si>
  <si>
    <t>Mario Jürimäe</t>
  </si>
  <si>
    <t>Karel Tölp</t>
  </si>
  <si>
    <t>Kaspar Kasari</t>
  </si>
  <si>
    <t>Hannes Kuusmaa</t>
  </si>
  <si>
    <t>MV5</t>
  </si>
  <si>
    <t>Rainer Meus</t>
  </si>
  <si>
    <t>Kaupo Vana</t>
  </si>
  <si>
    <t>Jan Pantalon</t>
  </si>
  <si>
    <t>Honda Civic</t>
  </si>
  <si>
    <t>Marko Ringenberg</t>
  </si>
  <si>
    <t>Allar Heina</t>
  </si>
  <si>
    <t>Nissan Sunny</t>
  </si>
  <si>
    <t>Tauri Pihlas</t>
  </si>
  <si>
    <t>Ott Kiil</t>
  </si>
  <si>
    <t>VW Golf</t>
  </si>
  <si>
    <t>Alari Sillaste</t>
  </si>
  <si>
    <t>Arvo Liimann</t>
  </si>
  <si>
    <t>GAZ RALLIKLUBI</t>
  </si>
  <si>
    <t>AZLK 2140</t>
  </si>
  <si>
    <t>MV3</t>
  </si>
  <si>
    <t>Kevin Kuusik</t>
  </si>
  <si>
    <t>OT RACING</t>
  </si>
  <si>
    <t>Oliver Ojaperv</t>
  </si>
  <si>
    <t>Jarno Talve</t>
  </si>
  <si>
    <t>Martin Valter</t>
  </si>
  <si>
    <t>Estonian Rally Championship</t>
  </si>
  <si>
    <t>8</t>
  </si>
  <si>
    <t>19:30</t>
  </si>
  <si>
    <t>19:32</t>
  </si>
  <si>
    <t>19:34</t>
  </si>
  <si>
    <t>19:36</t>
  </si>
  <si>
    <t>Results Day 1</t>
  </si>
  <si>
    <t>Ranno Bundsen</t>
  </si>
  <si>
    <t>Robert Loshtshenikov</t>
  </si>
  <si>
    <t>MV1</t>
  </si>
  <si>
    <t>Janar Tänak</t>
  </si>
  <si>
    <t>Lada VFTS</t>
  </si>
  <si>
    <t>9</t>
  </si>
  <si>
    <t>18:00</t>
  </si>
  <si>
    <t>18:02</t>
  </si>
  <si>
    <t>18:04</t>
  </si>
  <si>
    <t>18:06</t>
  </si>
  <si>
    <t>18:08</t>
  </si>
  <si>
    <t>18:10</t>
  </si>
  <si>
    <t>18:12</t>
  </si>
  <si>
    <t>18:14</t>
  </si>
  <si>
    <t>18:16</t>
  </si>
  <si>
    <t>18:18</t>
  </si>
  <si>
    <t>18:20</t>
  </si>
  <si>
    <t>18:22</t>
  </si>
  <si>
    <t>18:24</t>
  </si>
  <si>
    <t>18:26</t>
  </si>
  <si>
    <t>18:28</t>
  </si>
  <si>
    <t>18:30</t>
  </si>
  <si>
    <t>18:32</t>
  </si>
  <si>
    <t>18:34</t>
  </si>
  <si>
    <t>18:36</t>
  </si>
  <si>
    <t>18:38</t>
  </si>
  <si>
    <t>18:40</t>
  </si>
  <si>
    <t>18:42</t>
  </si>
  <si>
    <t>18:44</t>
  </si>
  <si>
    <t>18:46</t>
  </si>
  <si>
    <t>18:48</t>
  </si>
  <si>
    <t>18:50</t>
  </si>
  <si>
    <t>18:52</t>
  </si>
  <si>
    <t>18:54</t>
  </si>
  <si>
    <t>18:56</t>
  </si>
  <si>
    <t>18:58</t>
  </si>
  <si>
    <t>Silver Simm</t>
  </si>
  <si>
    <t>19:00</t>
  </si>
  <si>
    <t>19:02</t>
  </si>
  <si>
    <t>19:04</t>
  </si>
  <si>
    <t>19:06</t>
  </si>
  <si>
    <t>19:08</t>
  </si>
  <si>
    <t>19:10</t>
  </si>
  <si>
    <t>19:12</t>
  </si>
  <si>
    <t>19:14</t>
  </si>
  <si>
    <t>19:16</t>
  </si>
  <si>
    <t>19:18</t>
  </si>
  <si>
    <t>19:20</t>
  </si>
  <si>
    <t>19:22</t>
  </si>
  <si>
    <t>19:24</t>
  </si>
  <si>
    <t>19:26</t>
  </si>
  <si>
    <t>19:28</t>
  </si>
  <si>
    <t>Special Stages</t>
  </si>
  <si>
    <t>Raido Subi</t>
  </si>
  <si>
    <t>Priit Koik</t>
  </si>
  <si>
    <t>Mitsubishi Lancer Evo 7</t>
  </si>
  <si>
    <t>LAITSERALLYPARK</t>
  </si>
  <si>
    <t>Timmu Kōrge</t>
  </si>
  <si>
    <t>Anre Saks</t>
  </si>
  <si>
    <t>Rainer Maasik</t>
  </si>
  <si>
    <t>Uku Heldna</t>
  </si>
  <si>
    <t>Martin Vihmann</t>
  </si>
  <si>
    <t>Toomas Keskküla</t>
  </si>
  <si>
    <t>Siim Liivamägi</t>
  </si>
  <si>
    <t>Edvin Parisalu</t>
  </si>
  <si>
    <t>Erik Vaasa</t>
  </si>
  <si>
    <t>PROREX RACING</t>
  </si>
  <si>
    <t>Andri Sirp</t>
  </si>
  <si>
    <t>Indrek Mäestu</t>
  </si>
  <si>
    <t>Andres Tammel</t>
  </si>
  <si>
    <t>Ford Escort RS</t>
  </si>
  <si>
    <t>Ülari Randmer</t>
  </si>
  <si>
    <t>Linnar Simmo</t>
  </si>
  <si>
    <t>Karl Küttim</t>
  </si>
  <si>
    <t>Siim Kahar</t>
  </si>
  <si>
    <t>Lauri Veso</t>
  </si>
  <si>
    <t>2WD RACING SERVICES</t>
  </si>
  <si>
    <t>BALTIC MOTORSPORT PROMOTION</t>
  </si>
  <si>
    <t>Cristen Laos</t>
  </si>
  <si>
    <t>ME3 MOTOSPORT</t>
  </si>
  <si>
    <t>Results for  Dmack Trophy</t>
  </si>
  <si>
    <t>0000</t>
  </si>
  <si>
    <t>South Estonian Rally 2016</t>
  </si>
  <si>
    <t>August 12-13, 2016</t>
  </si>
  <si>
    <t>Võru</t>
  </si>
  <si>
    <t>Markko Märtin</t>
  </si>
  <si>
    <t>Kristo Kraag</t>
  </si>
  <si>
    <t>MARKKO MÄRTIN</t>
  </si>
  <si>
    <t>Ford Focus WRC</t>
  </si>
  <si>
    <t>Mait Maarend</t>
  </si>
  <si>
    <t>Mihkel Kapp</t>
  </si>
  <si>
    <t>Alexander Mikhaylov</t>
  </si>
  <si>
    <t>Normunds Kokins</t>
  </si>
  <si>
    <t>RUS / LAT</t>
  </si>
  <si>
    <t>DYNAMIC SPORT</t>
  </si>
  <si>
    <t>Vaiko Samm</t>
  </si>
  <si>
    <t>Kaimar Taal</t>
  </si>
  <si>
    <t>G.M.RACING SK</t>
  </si>
  <si>
    <t>Subaru Impreza WRX STI</t>
  </si>
  <si>
    <t>Rauno Rohtmets</t>
  </si>
  <si>
    <t>Margus Jōerand</t>
  </si>
  <si>
    <t>ASRT RALLY TEAM</t>
  </si>
  <si>
    <t>Lada Kalina</t>
  </si>
  <si>
    <t>Mart Kask</t>
  </si>
  <si>
    <t>Jörgen Pukk</t>
  </si>
  <si>
    <t>BMW 318is</t>
  </si>
  <si>
    <t>Alar Tatrik</t>
  </si>
  <si>
    <t>Lauri Olli</t>
  </si>
  <si>
    <t>BMW 318</t>
  </si>
  <si>
    <t>Henri Hallik</t>
  </si>
  <si>
    <t>Urmo Piigli</t>
  </si>
  <si>
    <t>BMW 325i</t>
  </si>
  <si>
    <t>Urmo Luts</t>
  </si>
  <si>
    <t>Lauri Luts</t>
  </si>
  <si>
    <t>LIGUR RACING</t>
  </si>
  <si>
    <t>Tiina Ehrbach</t>
  </si>
  <si>
    <t>Tauri Vask</t>
  </si>
  <si>
    <t>Tanel Vask</t>
  </si>
  <si>
    <t>Aleksei Ignatov</t>
  </si>
  <si>
    <t>19:38</t>
  </si>
  <si>
    <t>19:40</t>
  </si>
  <si>
    <t>19:42</t>
  </si>
  <si>
    <t>Georg Linnamäe</t>
  </si>
  <si>
    <t>Oliver Tampuu</t>
  </si>
  <si>
    <t>19:44</t>
  </si>
  <si>
    <t>Alexander Kudrjavtsev</t>
  </si>
  <si>
    <t>19:46</t>
  </si>
  <si>
    <t>Stardiprotokoll  / Startlist for Day 2 ,  TC4B</t>
  </si>
  <si>
    <t>10</t>
  </si>
  <si>
    <t>11</t>
  </si>
  <si>
    <t>EE Championship Power Stage - Special Stage 12</t>
  </si>
  <si>
    <t xml:space="preserve">  1.</t>
  </si>
  <si>
    <t xml:space="preserve">  2.</t>
  </si>
  <si>
    <t xml:space="preserve">  3.</t>
  </si>
  <si>
    <t xml:space="preserve">  4.</t>
  </si>
  <si>
    <t xml:space="preserve">  5.</t>
  </si>
  <si>
    <t xml:space="preserve">  6.</t>
  </si>
  <si>
    <t xml:space="preserve">  7.</t>
  </si>
  <si>
    <t xml:space="preserve">  8.</t>
  </si>
  <si>
    <t xml:space="preserve">  9.</t>
  </si>
  <si>
    <t xml:space="preserve"> 10.</t>
  </si>
  <si>
    <t xml:space="preserve"> 11.</t>
  </si>
  <si>
    <t xml:space="preserve"> 12.</t>
  </si>
  <si>
    <t xml:space="preserve"> 13.</t>
  </si>
  <si>
    <t xml:space="preserve"> 14.</t>
  </si>
  <si>
    <t xml:space="preserve"> 15.</t>
  </si>
  <si>
    <t xml:space="preserve"> 16.</t>
  </si>
  <si>
    <t xml:space="preserve"> 17.</t>
  </si>
  <si>
    <t xml:space="preserve"> 18.</t>
  </si>
  <si>
    <t xml:space="preserve"> 19.</t>
  </si>
  <si>
    <t xml:space="preserve"> 20.</t>
  </si>
  <si>
    <t xml:space="preserve"> 21.</t>
  </si>
  <si>
    <t xml:space="preserve"> 22.</t>
  </si>
  <si>
    <t>Sergei Larens</t>
  </si>
  <si>
    <t>RUS / EST</t>
  </si>
  <si>
    <t xml:space="preserve"> 23.</t>
  </si>
  <si>
    <t xml:space="preserve"> 24.</t>
  </si>
  <si>
    <t xml:space="preserve"> 25.</t>
  </si>
  <si>
    <t xml:space="preserve"> 26.</t>
  </si>
  <si>
    <t xml:space="preserve"> 27.</t>
  </si>
  <si>
    <t xml:space="preserve"> 28.</t>
  </si>
  <si>
    <t xml:space="preserve"> 29.</t>
  </si>
  <si>
    <t xml:space="preserve"> 30.</t>
  </si>
  <si>
    <t xml:space="preserve"> 31.</t>
  </si>
  <si>
    <t xml:space="preserve"> 32.</t>
  </si>
  <si>
    <t xml:space="preserve"> 33.</t>
  </si>
  <si>
    <t xml:space="preserve"> 34.</t>
  </si>
  <si>
    <t xml:space="preserve"> 35.</t>
  </si>
  <si>
    <t xml:space="preserve"> 36.</t>
  </si>
  <si>
    <t xml:space="preserve"> 37.</t>
  </si>
  <si>
    <t xml:space="preserve"> 38.</t>
  </si>
  <si>
    <t xml:space="preserve"> 39.</t>
  </si>
  <si>
    <t>Gert Kull</t>
  </si>
  <si>
    <t xml:space="preserve"> 40.</t>
  </si>
  <si>
    <t xml:space="preserve"> 41.</t>
  </si>
  <si>
    <t xml:space="preserve"> 42.</t>
  </si>
  <si>
    <t xml:space="preserve"> 43.</t>
  </si>
  <si>
    <t xml:space="preserve"> 44.</t>
  </si>
  <si>
    <t xml:space="preserve"> 45.</t>
  </si>
  <si>
    <t xml:space="preserve"> 46.</t>
  </si>
  <si>
    <t xml:space="preserve"> 47.</t>
  </si>
  <si>
    <t xml:space="preserve"> 48.</t>
  </si>
  <si>
    <t xml:space="preserve"> 49.</t>
  </si>
  <si>
    <t xml:space="preserve"> 50.</t>
  </si>
  <si>
    <t xml:space="preserve"> 51.</t>
  </si>
  <si>
    <t xml:space="preserve"> 52.</t>
  </si>
  <si>
    <t xml:space="preserve"> 53.</t>
  </si>
  <si>
    <t xml:space="preserve"> 54.</t>
  </si>
  <si>
    <t xml:space="preserve"> 17:46</t>
  </si>
  <si>
    <t xml:space="preserve"> 17:50</t>
  </si>
  <si>
    <t xml:space="preserve"> 17:53</t>
  </si>
  <si>
    <t xml:space="preserve"> 17:56</t>
  </si>
  <si>
    <t>Karl Martin Volver</t>
  </si>
  <si>
    <t>Janno Õunpuu</t>
  </si>
  <si>
    <t>Gert Kaupo Kähr</t>
  </si>
  <si>
    <t>SS1</t>
  </si>
  <si>
    <t>SS2</t>
  </si>
  <si>
    <t>SS3</t>
  </si>
  <si>
    <t>SS4</t>
  </si>
  <si>
    <t xml:space="preserve"> 8:57</t>
  </si>
  <si>
    <t xml:space="preserve"> 8:54</t>
  </si>
  <si>
    <t xml:space="preserve"> 8:51</t>
  </si>
  <si>
    <t xml:space="preserve"> 8:48</t>
  </si>
  <si>
    <t xml:space="preserve">  1/1</t>
  </si>
  <si>
    <t>Kaur/Simm</t>
  </si>
  <si>
    <t xml:space="preserve"> 2.05,4</t>
  </si>
  <si>
    <t xml:space="preserve"> 2.04,4</t>
  </si>
  <si>
    <t xml:space="preserve"> 2.45,8</t>
  </si>
  <si>
    <t xml:space="preserve"> 2.44,3</t>
  </si>
  <si>
    <t xml:space="preserve"> 9.39,9</t>
  </si>
  <si>
    <t xml:space="preserve">   1/1</t>
  </si>
  <si>
    <t>+ 0.00,0</t>
  </si>
  <si>
    <t xml:space="preserve">  2/1</t>
  </si>
  <si>
    <t>Märtin/Kraag</t>
  </si>
  <si>
    <t xml:space="preserve"> 2.07,7</t>
  </si>
  <si>
    <t xml:space="preserve"> 2.06,0</t>
  </si>
  <si>
    <t xml:space="preserve"> 2.47,5</t>
  </si>
  <si>
    <t xml:space="preserve"> 2.44,7</t>
  </si>
  <si>
    <t xml:space="preserve"> 9.45,9</t>
  </si>
  <si>
    <t xml:space="preserve">   3/1</t>
  </si>
  <si>
    <t xml:space="preserve">   2/1</t>
  </si>
  <si>
    <t>+ 0.06,0</t>
  </si>
  <si>
    <t xml:space="preserve">  3/2</t>
  </si>
  <si>
    <t>Aus/Koskinen</t>
  </si>
  <si>
    <t xml:space="preserve"> 2.07,6</t>
  </si>
  <si>
    <t xml:space="preserve"> 2.06,8</t>
  </si>
  <si>
    <t xml:space="preserve"> 2.49,3</t>
  </si>
  <si>
    <t xml:space="preserve"> 2.48,4</t>
  </si>
  <si>
    <t xml:space="preserve"> 9.52,1</t>
  </si>
  <si>
    <t xml:space="preserve">   2/2</t>
  </si>
  <si>
    <t xml:space="preserve">   3/2</t>
  </si>
  <si>
    <t>+ 0.12,2</t>
  </si>
  <si>
    <t xml:space="preserve">  4/1</t>
  </si>
  <si>
    <t>Koik/Heldna</t>
  </si>
  <si>
    <t xml:space="preserve"> 2.12,8</t>
  </si>
  <si>
    <t xml:space="preserve"> 2.12,1</t>
  </si>
  <si>
    <t xml:space="preserve"> 2.52,4</t>
  </si>
  <si>
    <t xml:space="preserve"> 2.51,1</t>
  </si>
  <si>
    <t>10.08,4</t>
  </si>
  <si>
    <t xml:space="preserve">   4/1</t>
  </si>
  <si>
    <t>+ 0.28,5</t>
  </si>
  <si>
    <t>Mikhaylov/Kokins</t>
  </si>
  <si>
    <t xml:space="preserve"> 2.15,6</t>
  </si>
  <si>
    <t xml:space="preserve"> 2.15,7</t>
  </si>
  <si>
    <t xml:space="preserve"> 2.57,0</t>
  </si>
  <si>
    <t xml:space="preserve"> 3.16,4</t>
  </si>
  <si>
    <t>10.44,7</t>
  </si>
  <si>
    <t>+ 1.04,8</t>
  </si>
  <si>
    <t>Maarend/Kapp</t>
  </si>
  <si>
    <t xml:space="preserve"> 2.27,7</t>
  </si>
  <si>
    <t xml:space="preserve"> 2.21,4</t>
  </si>
  <si>
    <t xml:space="preserve"> 3.03,4</t>
  </si>
  <si>
    <t xml:space="preserve"> 3.01,7</t>
  </si>
  <si>
    <t>10.54,2</t>
  </si>
  <si>
    <t>+ 1.14,3</t>
  </si>
  <si>
    <t>Bundsen/Loshtshenikov</t>
  </si>
  <si>
    <t>Aigro/Kärtmann</t>
  </si>
  <si>
    <t>Saks/Maasik</t>
  </si>
  <si>
    <t>Samm/Taal</t>
  </si>
  <si>
    <t>Jürimäe/Rohtmets</t>
  </si>
  <si>
    <t>Sultanjants/Oja</t>
  </si>
  <si>
    <t>Nikonchuk/Nikonchuk</t>
  </si>
  <si>
    <t>Ringenberg/Heina</t>
  </si>
  <si>
    <t>Vanaselja/Hōbemägi</t>
  </si>
  <si>
    <t>Subi/Subi</t>
  </si>
  <si>
    <t>Volver/Jōerand</t>
  </si>
  <si>
    <t>Kasari/Kuusmaa</t>
  </si>
  <si>
    <t>Tölp/Vihmann</t>
  </si>
  <si>
    <t>Soe/Pihlas</t>
  </si>
  <si>
    <t>Liivamägi/Parisalu</t>
  </si>
  <si>
    <t>Sirp/Liivak</t>
  </si>
  <si>
    <t>Kuznetsov/Kapustin</t>
  </si>
  <si>
    <t>Kōrge/Vaasa</t>
  </si>
  <si>
    <t>Kask/Pukk</t>
  </si>
  <si>
    <t>Meus/Vana</t>
  </si>
  <si>
    <t>Viilo/Viilo</t>
  </si>
  <si>
    <t>Kull/Keskküla</t>
  </si>
  <si>
    <t>Tatrik/Olli</t>
  </si>
  <si>
    <t>Baikov/Kleshchev</t>
  </si>
  <si>
    <t>Kähr/Pantalon</t>
  </si>
  <si>
    <t>Pihlas/Kiil</t>
  </si>
  <si>
    <t>Kaibald/Andevei</t>
  </si>
  <si>
    <t>Hallik/Piigli</t>
  </si>
  <si>
    <t>Peegel/Tammel</t>
  </si>
  <si>
    <t>Lehtniit/Orupōld</t>
  </si>
  <si>
    <t>Siivelt/Mäestu</t>
  </si>
  <si>
    <t>Sillaste/Liimann</t>
  </si>
  <si>
    <t>Randmer/Simmo</t>
  </si>
  <si>
    <t>Luts/Luts</t>
  </si>
  <si>
    <t>Küttim/Ehrbach</t>
  </si>
  <si>
    <t>Kahar/Veso</t>
  </si>
  <si>
    <t>Vask/Vask</t>
  </si>
  <si>
    <t>Rostilov/Ignatov</t>
  </si>
  <si>
    <t>Sepp/Kasesalu</t>
  </si>
  <si>
    <t>Poom/Halling</t>
  </si>
  <si>
    <t>Ojaperv/Talve</t>
  </si>
  <si>
    <t>Kuusik/Laos</t>
  </si>
  <si>
    <t>Kruuda/Järveoja</t>
  </si>
  <si>
    <t>Niinemäe/Valter</t>
  </si>
  <si>
    <t>Torn/Mesila</t>
  </si>
  <si>
    <t>Linnamäe/Tampuu</t>
  </si>
  <si>
    <t>Kudrjavtsev/Larens</t>
  </si>
  <si>
    <t xml:space="preserve">  5/2</t>
  </si>
  <si>
    <t xml:space="preserve"> 2.14,9</t>
  </si>
  <si>
    <t xml:space="preserve"> 2.14,5</t>
  </si>
  <si>
    <t xml:space="preserve"> 2.56,2</t>
  </si>
  <si>
    <t xml:space="preserve"> 2.57,3</t>
  </si>
  <si>
    <t>10.22,9</t>
  </si>
  <si>
    <t xml:space="preserve">   5/2</t>
  </si>
  <si>
    <t>+ 0.43,0</t>
  </si>
  <si>
    <t xml:space="preserve">  6/1</t>
  </si>
  <si>
    <t xml:space="preserve"> 2.17,4</t>
  </si>
  <si>
    <t xml:space="preserve"> 2.16,5</t>
  </si>
  <si>
    <t xml:space="preserve"> 2.58,3</t>
  </si>
  <si>
    <t>10.30,5</t>
  </si>
  <si>
    <t xml:space="preserve">   8/1</t>
  </si>
  <si>
    <t xml:space="preserve">   7/1</t>
  </si>
  <si>
    <t xml:space="preserve">   6/1</t>
  </si>
  <si>
    <t>+ 0.50,6</t>
  </si>
  <si>
    <t xml:space="preserve">  7/3</t>
  </si>
  <si>
    <t xml:space="preserve"> 2.17,0</t>
  </si>
  <si>
    <t xml:space="preserve"> 2.16,8</t>
  </si>
  <si>
    <t xml:space="preserve"> 2.59,2</t>
  </si>
  <si>
    <t xml:space="preserve"> 2.58,8</t>
  </si>
  <si>
    <t>10.31,8</t>
  </si>
  <si>
    <t xml:space="preserve">   7/3</t>
  </si>
  <si>
    <t xml:space="preserve">   8/3</t>
  </si>
  <si>
    <t>+ 0.51,9</t>
  </si>
  <si>
    <t xml:space="preserve">   6/3</t>
  </si>
  <si>
    <t xml:space="preserve">  9/2</t>
  </si>
  <si>
    <t xml:space="preserve"> 2.19,2</t>
  </si>
  <si>
    <t xml:space="preserve"> 2.16,2</t>
  </si>
  <si>
    <t xml:space="preserve"> 3.08,6</t>
  </si>
  <si>
    <t xml:space="preserve"> 3.05,1</t>
  </si>
  <si>
    <t>10.49,1</t>
  </si>
  <si>
    <t xml:space="preserve">   9/2</t>
  </si>
  <si>
    <t xml:space="preserve">  12/3</t>
  </si>
  <si>
    <t>+ 1.09,2</t>
  </si>
  <si>
    <t xml:space="preserve"> 2.20,5</t>
  </si>
  <si>
    <t xml:space="preserve"> 2.21,5</t>
  </si>
  <si>
    <t xml:space="preserve"> 3.04,8</t>
  </si>
  <si>
    <t xml:space="preserve"> 3.04,0</t>
  </si>
  <si>
    <t>10.50,8</t>
  </si>
  <si>
    <t xml:space="preserve">  11/1</t>
  </si>
  <si>
    <t xml:space="preserve">  10/1</t>
  </si>
  <si>
    <t>+ 1.10,9</t>
  </si>
  <si>
    <t xml:space="preserve">   9/4</t>
  </si>
  <si>
    <t xml:space="preserve"> 12/3</t>
  </si>
  <si>
    <t xml:space="preserve"> 2.19,7</t>
  </si>
  <si>
    <t xml:space="preserve"> 3.54,2</t>
  </si>
  <si>
    <t xml:space="preserve"> 3.05,3</t>
  </si>
  <si>
    <t xml:space="preserve"> 3.04,5</t>
  </si>
  <si>
    <t>12.23,7</t>
  </si>
  <si>
    <t xml:space="preserve">  10/3</t>
  </si>
  <si>
    <t xml:space="preserve">  11/2</t>
  </si>
  <si>
    <t xml:space="preserve">  10/2</t>
  </si>
  <si>
    <t>+ 2.43,8</t>
  </si>
  <si>
    <t xml:space="preserve"> 2.20,7</t>
  </si>
  <si>
    <t xml:space="preserve"> 2.14,7</t>
  </si>
  <si>
    <t xml:space="preserve"> 3.00,8</t>
  </si>
  <si>
    <t xml:space="preserve"> 2.59,9</t>
  </si>
  <si>
    <t>10.36,1</t>
  </si>
  <si>
    <t>+ 0.56,2</t>
  </si>
  <si>
    <t xml:space="preserve">  16/4</t>
  </si>
  <si>
    <t xml:space="preserve"> 2.22,5</t>
  </si>
  <si>
    <t xml:space="preserve"> 2.18,3</t>
  </si>
  <si>
    <t xml:space="preserve"> 3.04,2</t>
  </si>
  <si>
    <t>10.48,4</t>
  </si>
  <si>
    <t xml:space="preserve">  12/2</t>
  </si>
  <si>
    <t>+ 1.08,5</t>
  </si>
  <si>
    <t xml:space="preserve">  15/4</t>
  </si>
  <si>
    <t xml:space="preserve">  14/3</t>
  </si>
  <si>
    <t xml:space="preserve">  13/3</t>
  </si>
  <si>
    <t xml:space="preserve"> 13/3</t>
  </si>
  <si>
    <t xml:space="preserve"> 2.25,4</t>
  </si>
  <si>
    <t xml:space="preserve"> 2.21,0</t>
  </si>
  <si>
    <t xml:space="preserve"> 3.03,6</t>
  </si>
  <si>
    <t xml:space="preserve"> 3.01,1</t>
  </si>
  <si>
    <t>10.51,1</t>
  </si>
  <si>
    <t>+ 1.11,2</t>
  </si>
  <si>
    <t xml:space="preserve">  13/4</t>
  </si>
  <si>
    <t xml:space="preserve"> 15/4</t>
  </si>
  <si>
    <t xml:space="preserve"> 2.26,5</t>
  </si>
  <si>
    <t xml:space="preserve"> 2.23,6</t>
  </si>
  <si>
    <t xml:space="preserve"> 3.10,4</t>
  </si>
  <si>
    <t xml:space="preserve"> 3.07,2</t>
  </si>
  <si>
    <t>11.07,7</t>
  </si>
  <si>
    <t>+ 1.27,8</t>
  </si>
  <si>
    <t xml:space="preserve"> 16/4</t>
  </si>
  <si>
    <t xml:space="preserve">  16/2</t>
  </si>
  <si>
    <t xml:space="preserve">  17/3</t>
  </si>
  <si>
    <t xml:space="preserve">  19/4</t>
  </si>
  <si>
    <t xml:space="preserve">  18/4</t>
  </si>
  <si>
    <t xml:space="preserve">  17/4</t>
  </si>
  <si>
    <t xml:space="preserve">  20/5</t>
  </si>
  <si>
    <t xml:space="preserve"> 2.21,9</t>
  </si>
  <si>
    <t xml:space="preserve"> 2.22,1</t>
  </si>
  <si>
    <t xml:space="preserve"> 3.08,1</t>
  </si>
  <si>
    <t xml:space="preserve">  15/1</t>
  </si>
  <si>
    <t xml:space="preserve"> 2.38,1</t>
  </si>
  <si>
    <t xml:space="preserve"> 2.32,5</t>
  </si>
  <si>
    <t xml:space="preserve"> 4.24,4</t>
  </si>
  <si>
    <t xml:space="preserve">  21/5</t>
  </si>
  <si>
    <t xml:space="preserve">  18/5</t>
  </si>
  <si>
    <t xml:space="preserve"> 2.32,1</t>
  </si>
  <si>
    <t xml:space="preserve"> 2.29,2</t>
  </si>
  <si>
    <t xml:space="preserve"> 2.09,6</t>
  </si>
  <si>
    <t xml:space="preserve">   7/2</t>
  </si>
  <si>
    <t xml:space="preserve">  8/1</t>
  </si>
  <si>
    <t xml:space="preserve"> 2.15,0</t>
  </si>
  <si>
    <t xml:space="preserve"> 3.01,5</t>
  </si>
  <si>
    <t xml:space="preserve"> 3.00,9</t>
  </si>
  <si>
    <t>10.34,2</t>
  </si>
  <si>
    <t>+ 0.54,3</t>
  </si>
  <si>
    <t xml:space="preserve"> 2.19,1</t>
  </si>
  <si>
    <t xml:space="preserve"> 2.57,7</t>
  </si>
  <si>
    <t>10.34,9</t>
  </si>
  <si>
    <t>+ 0.55,0</t>
  </si>
  <si>
    <t xml:space="preserve"> 10/3</t>
  </si>
  <si>
    <t xml:space="preserve"> 11/2</t>
  </si>
  <si>
    <t xml:space="preserve"> 2.16,6</t>
  </si>
  <si>
    <t xml:space="preserve"> 3.03,3</t>
  </si>
  <si>
    <t xml:space="preserve"> 3.02,5</t>
  </si>
  <si>
    <t>10.39,8</t>
  </si>
  <si>
    <t xml:space="preserve">  14/2</t>
  </si>
  <si>
    <t>+ 0.59,9</t>
  </si>
  <si>
    <t xml:space="preserve"> 2.19,6</t>
  </si>
  <si>
    <t xml:space="preserve"> 3.04,6</t>
  </si>
  <si>
    <t xml:space="preserve"> 3.02,9</t>
  </si>
  <si>
    <t>10.44,1</t>
  </si>
  <si>
    <t xml:space="preserve">  16/3</t>
  </si>
  <si>
    <t xml:space="preserve">  15/3</t>
  </si>
  <si>
    <t>+ 1.04,2</t>
  </si>
  <si>
    <t xml:space="preserve">  29/5</t>
  </si>
  <si>
    <t xml:space="preserve"> 14/1</t>
  </si>
  <si>
    <t xml:space="preserve">  23/2</t>
  </si>
  <si>
    <t xml:space="preserve">  15/2</t>
  </si>
  <si>
    <t xml:space="preserve">  25/5</t>
  </si>
  <si>
    <t xml:space="preserve"> 2.23,4</t>
  </si>
  <si>
    <t xml:space="preserve"> 2.20,1</t>
  </si>
  <si>
    <t xml:space="preserve"> 3.06,2</t>
  </si>
  <si>
    <t xml:space="preserve"> 2.59,4</t>
  </si>
  <si>
    <t xml:space="preserve"> 17/4</t>
  </si>
  <si>
    <t xml:space="preserve"> 2.19,9</t>
  </si>
  <si>
    <t xml:space="preserve"> 2.19,3</t>
  </si>
  <si>
    <t xml:space="preserve"> 3.05,0</t>
  </si>
  <si>
    <t>10.50,4</t>
  </si>
  <si>
    <t xml:space="preserve">  17/5</t>
  </si>
  <si>
    <t>+ 1.10,5</t>
  </si>
  <si>
    <t xml:space="preserve"> 18/2</t>
  </si>
  <si>
    <t xml:space="preserve">  19/1</t>
  </si>
  <si>
    <t xml:space="preserve"> 19/3</t>
  </si>
  <si>
    <t xml:space="preserve">  14/1</t>
  </si>
  <si>
    <t xml:space="preserve">  12/1</t>
  </si>
  <si>
    <t xml:space="preserve"> 20/5</t>
  </si>
  <si>
    <t xml:space="preserve"> 2.21,2</t>
  </si>
  <si>
    <t xml:space="preserve"> 3.06,5</t>
  </si>
  <si>
    <t xml:space="preserve"> 3.05,2</t>
  </si>
  <si>
    <t>10.52,2</t>
  </si>
  <si>
    <t xml:space="preserve">  21/6</t>
  </si>
  <si>
    <t>+ 1.12,3</t>
  </si>
  <si>
    <t xml:space="preserve"> 21/4</t>
  </si>
  <si>
    <t xml:space="preserve">  29/4</t>
  </si>
  <si>
    <t xml:space="preserve"> 22/6</t>
  </si>
  <si>
    <t xml:space="preserve"> 2.22,9</t>
  </si>
  <si>
    <t xml:space="preserve"> 2.20,9</t>
  </si>
  <si>
    <t xml:space="preserve"> 3.07,0</t>
  </si>
  <si>
    <t>10.56,1</t>
  </si>
  <si>
    <t xml:space="preserve">  23/7</t>
  </si>
  <si>
    <t>+ 1.16,2</t>
  </si>
  <si>
    <t xml:space="preserve"> 23/7</t>
  </si>
  <si>
    <t xml:space="preserve"> 2.26,0</t>
  </si>
  <si>
    <t xml:space="preserve"> 3.10,1</t>
  </si>
  <si>
    <t>11.06,7</t>
  </si>
  <si>
    <t xml:space="preserve">  27/8</t>
  </si>
  <si>
    <t xml:space="preserve">  26/8</t>
  </si>
  <si>
    <t xml:space="preserve">  24/8</t>
  </si>
  <si>
    <t>+ 1.26,8</t>
  </si>
  <si>
    <t xml:space="preserve"> 24/4</t>
  </si>
  <si>
    <t xml:space="preserve">  27/4</t>
  </si>
  <si>
    <t xml:space="preserve">  25/4</t>
  </si>
  <si>
    <t xml:space="preserve"> 2.28,2</t>
  </si>
  <si>
    <t xml:space="preserve"> 2.27,1</t>
  </si>
  <si>
    <t xml:space="preserve"> 3.13,3</t>
  </si>
  <si>
    <t xml:space="preserve"> 3.19,3</t>
  </si>
  <si>
    <t>11.27,9</t>
  </si>
  <si>
    <t xml:space="preserve">  28/9</t>
  </si>
  <si>
    <t xml:space="preserve">  30/10</t>
  </si>
  <si>
    <t>+ 1.48,0</t>
  </si>
  <si>
    <t xml:space="preserve"> 2.35,3</t>
  </si>
  <si>
    <t xml:space="preserve"> 2.32,9</t>
  </si>
  <si>
    <t xml:space="preserve"> 3.14,8</t>
  </si>
  <si>
    <t xml:space="preserve"> 3.11,4</t>
  </si>
  <si>
    <t>11.34,4</t>
  </si>
  <si>
    <t>+ 1.54,5</t>
  </si>
  <si>
    <t xml:space="preserve"> 3.06,6</t>
  </si>
  <si>
    <t xml:space="preserve"> 0.50</t>
  </si>
  <si>
    <t>11.41,1</t>
  </si>
  <si>
    <t xml:space="preserve">  22/6</t>
  </si>
  <si>
    <t>+ 2.01,2</t>
  </si>
  <si>
    <t xml:space="preserve"> 28/5</t>
  </si>
  <si>
    <t xml:space="preserve"> 2.34,1</t>
  </si>
  <si>
    <t xml:space="preserve"> 2.32,4</t>
  </si>
  <si>
    <t xml:space="preserve"> 3.22,3</t>
  </si>
  <si>
    <t xml:space="preserve"> 3.13,4</t>
  </si>
  <si>
    <t>11.42,2</t>
  </si>
  <si>
    <t xml:space="preserve">  32/5</t>
  </si>
  <si>
    <t xml:space="preserve">  31/5</t>
  </si>
  <si>
    <t>+ 2.02,3</t>
  </si>
  <si>
    <t xml:space="preserve"> 2.37,3</t>
  </si>
  <si>
    <t xml:space="preserve"> 2.35,1</t>
  </si>
  <si>
    <t xml:space="preserve"> 3.16,0</t>
  </si>
  <si>
    <t xml:space="preserve"> 3.14,0</t>
  </si>
  <si>
    <t>11.42,4</t>
  </si>
  <si>
    <t xml:space="preserve">  34/7</t>
  </si>
  <si>
    <t>+ 2.02,5</t>
  </si>
  <si>
    <t xml:space="preserve">  22/1</t>
  </si>
  <si>
    <t xml:space="preserve">  24/1</t>
  </si>
  <si>
    <t xml:space="preserve">  35/6</t>
  </si>
  <si>
    <t xml:space="preserve">  15/5</t>
  </si>
  <si>
    <t xml:space="preserve">  29/2</t>
  </si>
  <si>
    <t xml:space="preserve">  26/6</t>
  </si>
  <si>
    <t xml:space="preserve">  24/3</t>
  </si>
  <si>
    <t xml:space="preserve">  27/3</t>
  </si>
  <si>
    <t xml:space="preserve">  22/2</t>
  </si>
  <si>
    <t xml:space="preserve">  30/4</t>
  </si>
  <si>
    <t xml:space="preserve">  23/4</t>
  </si>
  <si>
    <t xml:space="preserve">  25/7</t>
  </si>
  <si>
    <t xml:space="preserve">  21/7</t>
  </si>
  <si>
    <t xml:space="preserve">  28/8</t>
  </si>
  <si>
    <t xml:space="preserve"> 25/5</t>
  </si>
  <si>
    <t xml:space="preserve"> 2.22,8</t>
  </si>
  <si>
    <t xml:space="preserve"> 3.19,1</t>
  </si>
  <si>
    <t xml:space="preserve"> 3.07,6</t>
  </si>
  <si>
    <t>11.09,6</t>
  </si>
  <si>
    <t xml:space="preserve">  24/6</t>
  </si>
  <si>
    <t xml:space="preserve">  19/5</t>
  </si>
  <si>
    <t>+ 1.29,7</t>
  </si>
  <si>
    <t xml:space="preserve"> 26/1</t>
  </si>
  <si>
    <t xml:space="preserve"> 2.29,9</t>
  </si>
  <si>
    <t xml:space="preserve"> 2.26,7</t>
  </si>
  <si>
    <t xml:space="preserve"> 3.15,3</t>
  </si>
  <si>
    <t xml:space="preserve"> 3.09,9</t>
  </si>
  <si>
    <t>11.21,8</t>
  </si>
  <si>
    <t xml:space="preserve">  33/3</t>
  </si>
  <si>
    <t xml:space="preserve">  31/3</t>
  </si>
  <si>
    <t xml:space="preserve">  27/1</t>
  </si>
  <si>
    <t>+ 1.41,9</t>
  </si>
  <si>
    <t xml:space="preserve"> 27/8</t>
  </si>
  <si>
    <t xml:space="preserve">  31/9</t>
  </si>
  <si>
    <t xml:space="preserve">  29/9</t>
  </si>
  <si>
    <t xml:space="preserve">  38/10</t>
  </si>
  <si>
    <t xml:space="preserve">  36/10</t>
  </si>
  <si>
    <t xml:space="preserve"> 2.29,6</t>
  </si>
  <si>
    <t xml:space="preserve"> 3.16,8</t>
  </si>
  <si>
    <t xml:space="preserve"> 3.15,7</t>
  </si>
  <si>
    <t>11.34,5</t>
  </si>
  <si>
    <t xml:space="preserve">  33/5</t>
  </si>
  <si>
    <t>+ 1.54,6</t>
  </si>
  <si>
    <t xml:space="preserve"> 2.28,3</t>
  </si>
  <si>
    <t xml:space="preserve"> 2.27,0</t>
  </si>
  <si>
    <t xml:space="preserve"> 3.11,8</t>
  </si>
  <si>
    <t xml:space="preserve"> 3.32,0</t>
  </si>
  <si>
    <t>11.39,1</t>
  </si>
  <si>
    <t xml:space="preserve">  32/2</t>
  </si>
  <si>
    <t xml:space="preserve">  30/3</t>
  </si>
  <si>
    <t xml:space="preserve">  28/2</t>
  </si>
  <si>
    <t xml:space="preserve">  38/5</t>
  </si>
  <si>
    <t>+ 1.59,2</t>
  </si>
  <si>
    <t xml:space="preserve">  36/5</t>
  </si>
  <si>
    <t xml:space="preserve">  34/5</t>
  </si>
  <si>
    <t xml:space="preserve"> 33/5</t>
  </si>
  <si>
    <t xml:space="preserve">  40/7</t>
  </si>
  <si>
    <t xml:space="preserve">  39/6</t>
  </si>
  <si>
    <t xml:space="preserve"> 2.38,8</t>
  </si>
  <si>
    <t xml:space="preserve"> 2.34,6</t>
  </si>
  <si>
    <t xml:space="preserve"> 3.17,6</t>
  </si>
  <si>
    <t xml:space="preserve"> 3.17,4</t>
  </si>
  <si>
    <t>11.48,4</t>
  </si>
  <si>
    <t xml:space="preserve">  42/8</t>
  </si>
  <si>
    <t>+ 2.08,5</t>
  </si>
  <si>
    <t xml:space="preserve"> 2.34,5</t>
  </si>
  <si>
    <t xml:space="preserve"> 2.34,9</t>
  </si>
  <si>
    <t xml:space="preserve"> 3.23,9</t>
  </si>
  <si>
    <t xml:space="preserve"> 3.21,8</t>
  </si>
  <si>
    <t>11.55,1</t>
  </si>
  <si>
    <t xml:space="preserve">  37/6</t>
  </si>
  <si>
    <t>+ 2.15,2</t>
  </si>
  <si>
    <t xml:space="preserve"> 2.36,0</t>
  </si>
  <si>
    <t xml:space="preserve"> 2.37,0</t>
  </si>
  <si>
    <t xml:space="preserve"> 3.23,8</t>
  </si>
  <si>
    <t xml:space="preserve"> 3.25,1</t>
  </si>
  <si>
    <t>12.01,9</t>
  </si>
  <si>
    <t xml:space="preserve">  39/7</t>
  </si>
  <si>
    <t xml:space="preserve">  41/7</t>
  </si>
  <si>
    <t xml:space="preserve">  37/5</t>
  </si>
  <si>
    <t>+ 2.22,0</t>
  </si>
  <si>
    <t xml:space="preserve"> 2.39,8</t>
  </si>
  <si>
    <t xml:space="preserve"> 2.35,7</t>
  </si>
  <si>
    <t xml:space="preserve"> 3.26,9</t>
  </si>
  <si>
    <t xml:space="preserve"> 3.22,6</t>
  </si>
  <si>
    <t>12.05,0</t>
  </si>
  <si>
    <t>+ 2.25,1</t>
  </si>
  <si>
    <t xml:space="preserve">  26/1</t>
  </si>
  <si>
    <t xml:space="preserve">  40/8</t>
  </si>
  <si>
    <t xml:space="preserve">  24/5</t>
  </si>
  <si>
    <t xml:space="preserve">  34/4</t>
  </si>
  <si>
    <t xml:space="preserve">  32/4</t>
  </si>
  <si>
    <t xml:space="preserve">  36/7</t>
  </si>
  <si>
    <t xml:space="preserve"> 2.31,3</t>
  </si>
  <si>
    <t xml:space="preserve"> 2.29,8</t>
  </si>
  <si>
    <t xml:space="preserve"> 3.15,5</t>
  </si>
  <si>
    <t xml:space="preserve"> 3.12,4</t>
  </si>
  <si>
    <t>11.29,0</t>
  </si>
  <si>
    <t>+ 1.49,1</t>
  </si>
  <si>
    <t xml:space="preserve"> 29/9</t>
  </si>
  <si>
    <t xml:space="preserve">  40/10</t>
  </si>
  <si>
    <t xml:space="preserve"> 30/2</t>
  </si>
  <si>
    <t xml:space="preserve"> 31/3</t>
  </si>
  <si>
    <t xml:space="preserve">  43/7</t>
  </si>
  <si>
    <t xml:space="preserve"> 32/10</t>
  </si>
  <si>
    <t xml:space="preserve"> 34/5</t>
  </si>
  <si>
    <t xml:space="preserve">  41/6</t>
  </si>
  <si>
    <t xml:space="preserve"> 35/6</t>
  </si>
  <si>
    <t xml:space="preserve">  46/8</t>
  </si>
  <si>
    <t xml:space="preserve"> 36/6</t>
  </si>
  <si>
    <t xml:space="preserve"> 2.32,3</t>
  </si>
  <si>
    <t xml:space="preserve"> 2.30,9</t>
  </si>
  <si>
    <t xml:space="preserve"> 3.30,0</t>
  </si>
  <si>
    <t xml:space="preserve"> 3.18,6</t>
  </si>
  <si>
    <t>11.51,8</t>
  </si>
  <si>
    <t xml:space="preserve">  36/6</t>
  </si>
  <si>
    <t xml:space="preserve">  45/8</t>
  </si>
  <si>
    <t>+ 2.11,9</t>
  </si>
  <si>
    <t xml:space="preserve"> 37/4</t>
  </si>
  <si>
    <t xml:space="preserve">  40/6</t>
  </si>
  <si>
    <t xml:space="preserve">  41/8</t>
  </si>
  <si>
    <t xml:space="preserve">  37/3</t>
  </si>
  <si>
    <t xml:space="preserve"> 38/5</t>
  </si>
  <si>
    <t xml:space="preserve">  42/6</t>
  </si>
  <si>
    <t xml:space="preserve"> 39/6</t>
  </si>
  <si>
    <t xml:space="preserve"> 2.36,6</t>
  </si>
  <si>
    <t xml:space="preserve"> 2.39,9</t>
  </si>
  <si>
    <t xml:space="preserve"> 3.23,4</t>
  </si>
  <si>
    <t xml:space="preserve"> 3.22,7</t>
  </si>
  <si>
    <t>12.02,6</t>
  </si>
  <si>
    <t xml:space="preserve">  47/10</t>
  </si>
  <si>
    <t xml:space="preserve">  39/4</t>
  </si>
  <si>
    <t>+ 2.22,7</t>
  </si>
  <si>
    <t xml:space="preserve"> 40/7</t>
  </si>
  <si>
    <t xml:space="preserve"> 2.37,8</t>
  </si>
  <si>
    <t xml:space="preserve"> 2.36,3</t>
  </si>
  <si>
    <t xml:space="preserve"> 3.26,2</t>
  </si>
  <si>
    <t xml:space="preserve"> 3.23,1</t>
  </si>
  <si>
    <t>12.03,4</t>
  </si>
  <si>
    <t xml:space="preserve">  44/7</t>
  </si>
  <si>
    <t xml:space="preserve">  44/8</t>
  </si>
  <si>
    <t>+ 2.23,5</t>
  </si>
  <si>
    <t xml:space="preserve"> 41/8</t>
  </si>
  <si>
    <t xml:space="preserve">  47/8</t>
  </si>
  <si>
    <t xml:space="preserve">  38/7</t>
  </si>
  <si>
    <t xml:space="preserve"> 42/7</t>
  </si>
  <si>
    <t xml:space="preserve"> 2.40,4</t>
  </si>
  <si>
    <t xml:space="preserve"> 2.38,9</t>
  </si>
  <si>
    <t xml:space="preserve"> 3.28,8</t>
  </si>
  <si>
    <t>12.12,0</t>
  </si>
  <si>
    <t xml:space="preserve">  48/9</t>
  </si>
  <si>
    <t xml:space="preserve">  46/9</t>
  </si>
  <si>
    <t xml:space="preserve">  44/9</t>
  </si>
  <si>
    <t xml:space="preserve">  41/5</t>
  </si>
  <si>
    <t>+ 2.32,1</t>
  </si>
  <si>
    <t xml:space="preserve"> 43/7</t>
  </si>
  <si>
    <t xml:space="preserve"> 2.47,0</t>
  </si>
  <si>
    <t xml:space="preserve"> 3.16,3</t>
  </si>
  <si>
    <t xml:space="preserve"> 3.33,9</t>
  </si>
  <si>
    <t xml:space="preserve"> 3.33,8</t>
  </si>
  <si>
    <t>13.11,0</t>
  </si>
  <si>
    <t xml:space="preserve">  51/9</t>
  </si>
  <si>
    <t xml:space="preserve">  49/9</t>
  </si>
  <si>
    <t>+ 3.31,1</t>
  </si>
  <si>
    <t xml:space="preserve"> 3.01,3</t>
  </si>
  <si>
    <t xml:space="preserve"> 2.54,9</t>
  </si>
  <si>
    <t xml:space="preserve"> 3.47,4</t>
  </si>
  <si>
    <t xml:space="preserve"> 3.47,1</t>
  </si>
  <si>
    <t>13.30,7</t>
  </si>
  <si>
    <t xml:space="preserve">  52/9</t>
  </si>
  <si>
    <t>+ 3.50,8</t>
  </si>
  <si>
    <t xml:space="preserve"> 46/8</t>
  </si>
  <si>
    <t xml:space="preserve"> 2.46,1</t>
  </si>
  <si>
    <t xml:space="preserve"> 3.20,9</t>
  </si>
  <si>
    <t xml:space="preserve"> 4.47,1</t>
  </si>
  <si>
    <t xml:space="preserve"> 1.10</t>
  </si>
  <si>
    <t>14.39,2</t>
  </si>
  <si>
    <t xml:space="preserve">  50/11</t>
  </si>
  <si>
    <t>+ 4.59,3</t>
  </si>
  <si>
    <t xml:space="preserve"> 2.45,2</t>
  </si>
  <si>
    <t xml:space="preserve"> 8.53,3</t>
  </si>
  <si>
    <t xml:space="preserve"> 3.38,9</t>
  </si>
  <si>
    <t xml:space="preserve"> 5.44,4</t>
  </si>
  <si>
    <t>21.01,8</t>
  </si>
  <si>
    <t xml:space="preserve">  49/10</t>
  </si>
  <si>
    <t xml:space="preserve">  47/9</t>
  </si>
  <si>
    <t>+11.21,9</t>
  </si>
  <si>
    <t xml:space="preserve">  45/7</t>
  </si>
  <si>
    <t xml:space="preserve">  35/4</t>
  </si>
  <si>
    <t>Saaluse1</t>
  </si>
  <si>
    <t xml:space="preserve"> 125.73 km/h</t>
  </si>
  <si>
    <t xml:space="preserve"> 128.04 km/h</t>
  </si>
  <si>
    <t xml:space="preserve"> 117.37 km/h</t>
  </si>
  <si>
    <t xml:space="preserve"> 114.28 km/h</t>
  </si>
  <si>
    <t xml:space="preserve"> 113.15 km/h</t>
  </si>
  <si>
    <t xml:space="preserve"> 116.86 km/h</t>
  </si>
  <si>
    <t xml:space="preserve"> 123.89 km/h</t>
  </si>
  <si>
    <t xml:space="preserve"> 4.46 km</t>
  </si>
  <si>
    <t xml:space="preserve">  1 Märtin/Kraag</t>
  </si>
  <si>
    <t xml:space="preserve">  2 Kaur/Simm</t>
  </si>
  <si>
    <t>208 Niinemäe/Valter</t>
  </si>
  <si>
    <t xml:space="preserve"> 12 Sultanjants/Oja</t>
  </si>
  <si>
    <t xml:space="preserve"> 18 Volver/Jōerand</t>
  </si>
  <si>
    <t xml:space="preserve"> 15 Ringenberg/Heina</t>
  </si>
  <si>
    <t xml:space="preserve">  5 Bundsen/Loshtshenikov</t>
  </si>
  <si>
    <t>Saaluse2</t>
  </si>
  <si>
    <t xml:space="preserve"> 127.43 km/h</t>
  </si>
  <si>
    <t xml:space="preserve"> 129.07 km/h</t>
  </si>
  <si>
    <t xml:space="preserve"> 118.93 km/h</t>
  </si>
  <si>
    <t xml:space="preserve"> 116.10 km/h</t>
  </si>
  <si>
    <t xml:space="preserve"> 112.99 km/h</t>
  </si>
  <si>
    <t xml:space="preserve"> 119.20 km/h</t>
  </si>
  <si>
    <t xml:space="preserve"> 121.54 km/h</t>
  </si>
  <si>
    <t xml:space="preserve"> 20 Tölp/Vihmann</t>
  </si>
  <si>
    <t xml:space="preserve"> 16 Vanaselja/Hōbemägi</t>
  </si>
  <si>
    <t xml:space="preserve">  6 Koik/Heldna</t>
  </si>
  <si>
    <t>Holsta1</t>
  </si>
  <si>
    <t xml:space="preserve"> 114.99 km/h</t>
  </si>
  <si>
    <t xml:space="preserve"> 116.16 km/h</t>
  </si>
  <si>
    <t xml:space="preserve"> 106.12 km/h</t>
  </si>
  <si>
    <t xml:space="preserve"> 104.90 km/h</t>
  </si>
  <si>
    <t xml:space="preserve"> 102.39 km/h</t>
  </si>
  <si>
    <t xml:space="preserve"> 108.02 km/h</t>
  </si>
  <si>
    <t xml:space="preserve"> 111.72 km/h</t>
  </si>
  <si>
    <t xml:space="preserve"> 5.35 km</t>
  </si>
  <si>
    <t xml:space="preserve"> 17 Subi/Subi</t>
  </si>
  <si>
    <t>Holsta2</t>
  </si>
  <si>
    <t xml:space="preserve"> 116.94 km/h</t>
  </si>
  <si>
    <t xml:space="preserve"> 117.22 km/h</t>
  </si>
  <si>
    <t xml:space="preserve"> 106.47 km/h</t>
  </si>
  <si>
    <t xml:space="preserve"> 106.35 km/h</t>
  </si>
  <si>
    <t xml:space="preserve"> 101.42 km/h</t>
  </si>
  <si>
    <t xml:space="preserve"> 108.38 km/h</t>
  </si>
  <si>
    <t xml:space="preserve"> 112.57 km/h</t>
  </si>
  <si>
    <t xml:space="preserve"> 29 Tänak/ōunpuu</t>
  </si>
  <si>
    <t xml:space="preserve"> 22 Soe/Pihlas</t>
  </si>
  <si>
    <t xml:space="preserve"> 44/8</t>
  </si>
  <si>
    <t xml:space="preserve"> 2.48,5</t>
  </si>
  <si>
    <t xml:space="preserve"> 3.31,4</t>
  </si>
  <si>
    <t xml:space="preserve"> 3.25,3</t>
  </si>
  <si>
    <t>12.29,5</t>
  </si>
  <si>
    <t xml:space="preserve">  52/12</t>
  </si>
  <si>
    <t xml:space="preserve">  48/11</t>
  </si>
  <si>
    <t xml:space="preserve">  46/10</t>
  </si>
  <si>
    <t>+ 2.49,6</t>
  </si>
  <si>
    <t xml:space="preserve"> 45/9</t>
  </si>
  <si>
    <t xml:space="preserve">  51/10</t>
  </si>
  <si>
    <t xml:space="preserve">  45/9</t>
  </si>
  <si>
    <t xml:space="preserve">  53/9</t>
  </si>
  <si>
    <t xml:space="preserve">  50/8</t>
  </si>
  <si>
    <t xml:space="preserve">  49/8</t>
  </si>
  <si>
    <t xml:space="preserve"> 47/10</t>
  </si>
  <si>
    <t xml:space="preserve"> 3.03,5</t>
  </si>
  <si>
    <t xml:space="preserve"> 2.53,5</t>
  </si>
  <si>
    <t xml:space="preserve"> 3.49,4</t>
  </si>
  <si>
    <t xml:space="preserve"> 0.30</t>
  </si>
  <si>
    <t>14.03,8</t>
  </si>
  <si>
    <t xml:space="preserve">  54/10</t>
  </si>
  <si>
    <t xml:space="preserve">  50/10</t>
  </si>
  <si>
    <t>+ 4.23,9</t>
  </si>
  <si>
    <t xml:space="preserve"> 48/9</t>
  </si>
  <si>
    <t xml:space="preserve"> 49/10</t>
  </si>
  <si>
    <t xml:space="preserve">  53/12</t>
  </si>
  <si>
    <t xml:space="preserve"> 9:00</t>
  </si>
  <si>
    <t xml:space="preserve"> 9:01</t>
  </si>
  <si>
    <t xml:space="preserve"> 9:02</t>
  </si>
  <si>
    <t xml:space="preserve"> 9:03</t>
  </si>
  <si>
    <t xml:space="preserve"> 9:04</t>
  </si>
  <si>
    <t xml:space="preserve"> 9:05</t>
  </si>
  <si>
    <t xml:space="preserve"> 9:06</t>
  </si>
  <si>
    <t xml:space="preserve"> 9:07</t>
  </si>
  <si>
    <t xml:space="preserve"> 9:08</t>
  </si>
  <si>
    <t xml:space="preserve"> 9:09</t>
  </si>
  <si>
    <t xml:space="preserve"> 9:10</t>
  </si>
  <si>
    <t xml:space="preserve"> 9:11</t>
  </si>
  <si>
    <t xml:space="preserve"> 9:12</t>
  </si>
  <si>
    <t xml:space="preserve"> 9:13</t>
  </si>
  <si>
    <t xml:space="preserve"> 9:14</t>
  </si>
  <si>
    <t xml:space="preserve"> 9:15</t>
  </si>
  <si>
    <t xml:space="preserve"> 9:16</t>
  </si>
  <si>
    <t xml:space="preserve"> 9:17</t>
  </si>
  <si>
    <t xml:space="preserve"> 9:18</t>
  </si>
  <si>
    <t xml:space="preserve"> 9:19</t>
  </si>
  <si>
    <t xml:space="preserve"> 9:20</t>
  </si>
  <si>
    <t xml:space="preserve"> 9:21</t>
  </si>
  <si>
    <t xml:space="preserve"> 9:22</t>
  </si>
  <si>
    <t xml:space="preserve"> 9:23</t>
  </si>
  <si>
    <t xml:space="preserve"> 9:24</t>
  </si>
  <si>
    <t xml:space="preserve"> 9:25</t>
  </si>
  <si>
    <t xml:space="preserve"> 9:26</t>
  </si>
  <si>
    <t xml:space="preserve"> 9:27</t>
  </si>
  <si>
    <t xml:space="preserve"> 9:28</t>
  </si>
  <si>
    <t xml:space="preserve"> 9:29</t>
  </si>
  <si>
    <t xml:space="preserve"> 9:30</t>
  </si>
  <si>
    <t xml:space="preserve"> 9:31</t>
  </si>
  <si>
    <t xml:space="preserve"> 9:32</t>
  </si>
  <si>
    <t xml:space="preserve"> 9:33</t>
  </si>
  <si>
    <t xml:space="preserve"> 9:34</t>
  </si>
  <si>
    <t xml:space="preserve"> 9:35</t>
  </si>
  <si>
    <t xml:space="preserve"> 9:36</t>
  </si>
  <si>
    <t xml:space="preserve"> 9:37</t>
  </si>
  <si>
    <t xml:space="preserve"> 9:38</t>
  </si>
  <si>
    <t xml:space="preserve"> 9:39</t>
  </si>
  <si>
    <t xml:space="preserve"> 9:40</t>
  </si>
  <si>
    <t xml:space="preserve"> 9:41</t>
  </si>
  <si>
    <t xml:space="preserve"> 9:42</t>
  </si>
  <si>
    <t xml:space="preserve"> 9:43</t>
  </si>
  <si>
    <t xml:space="preserve"> 9:44</t>
  </si>
  <si>
    <t xml:space="preserve"> 9:45</t>
  </si>
  <si>
    <t xml:space="preserve"> 9:46</t>
  </si>
  <si>
    <t xml:space="preserve"> 9:47</t>
  </si>
  <si>
    <t xml:space="preserve"> 9:48</t>
  </si>
  <si>
    <t xml:space="preserve"> 9:49</t>
  </si>
  <si>
    <t xml:space="preserve"> 9:50</t>
  </si>
  <si>
    <t xml:space="preserve"> 9:51</t>
  </si>
  <si>
    <t xml:space="preserve"> 9:52</t>
  </si>
  <si>
    <t xml:space="preserve"> 8.09,9</t>
  </si>
  <si>
    <t>16.02,0</t>
  </si>
  <si>
    <t>+ 6.22,1</t>
  </si>
  <si>
    <t xml:space="preserve"> 50/9</t>
  </si>
  <si>
    <t xml:space="preserve"> 7.57,7</t>
  </si>
  <si>
    <t>17.32,7</t>
  </si>
  <si>
    <t>+ 7.52,8</t>
  </si>
  <si>
    <t xml:space="preserve"> 7.52,4</t>
  </si>
  <si>
    <t xml:space="preserve"> 7.51,1</t>
  </si>
  <si>
    <t xml:space="preserve">  52/6</t>
  </si>
  <si>
    <t xml:space="preserve">  50/6</t>
  </si>
  <si>
    <t xml:space="preserve">  54/12</t>
  </si>
  <si>
    <t xml:space="preserve"> 8.08,1</t>
  </si>
  <si>
    <t>21.19,3</t>
  </si>
  <si>
    <t>+11.39,4</t>
  </si>
  <si>
    <t xml:space="preserve"> 7.12,1</t>
  </si>
  <si>
    <t>25.05,2</t>
  </si>
  <si>
    <t xml:space="preserve">  53/7</t>
  </si>
  <si>
    <t>+15.25,3</t>
  </si>
  <si>
    <t xml:space="preserve"> 36</t>
  </si>
  <si>
    <t>TC2</t>
  </si>
  <si>
    <t>7 min. late</t>
  </si>
  <si>
    <t xml:space="preserve"> 47</t>
  </si>
  <si>
    <t>TC4</t>
  </si>
  <si>
    <t>3 min. late</t>
  </si>
  <si>
    <t>201</t>
  </si>
  <si>
    <t>5 min. late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</si>
  <si>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</si>
  <si>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</si>
  <si>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</si>
  <si>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</si>
  <si>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</si>
  <si>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</si>
  <si>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</si>
  <si>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</si>
  <si>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</si>
  <si>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</si>
  <si>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 xml:space="preserve">  52/11</t>
  </si>
  <si>
    <t xml:space="preserve"> 51/11</t>
  </si>
  <si>
    <t xml:space="preserve"> 52/12</t>
  </si>
  <si>
    <t xml:space="preserve"> 53/6</t>
  </si>
  <si>
    <t>TECHNICAL</t>
  </si>
  <si>
    <t xml:space="preserve">  10</t>
  </si>
  <si>
    <t>SS2F</t>
  </si>
  <si>
    <t>Tänak/Õunpuu</t>
  </si>
  <si>
    <t xml:space="preserve"> 5.03,3</t>
  </si>
  <si>
    <t xml:space="preserve"> 6.32,6</t>
  </si>
  <si>
    <t xml:space="preserve"> 5.09,9</t>
  </si>
  <si>
    <t xml:space="preserve"> 6.37,8</t>
  </si>
  <si>
    <t xml:space="preserve"> 5.10,6</t>
  </si>
  <si>
    <t xml:space="preserve"> 6.42,9</t>
  </si>
  <si>
    <t xml:space="preserve"> 5.31,2</t>
  </si>
  <si>
    <t xml:space="preserve"> 7.02,5</t>
  </si>
  <si>
    <t xml:space="preserve"> 5.32,6</t>
  </si>
  <si>
    <t xml:space="preserve"> 7.13,1</t>
  </si>
  <si>
    <t xml:space="preserve"> 5.34,1</t>
  </si>
  <si>
    <t xml:space="preserve"> 7.08,3</t>
  </si>
  <si>
    <t xml:space="preserve"> 5.34,6</t>
  </si>
  <si>
    <t xml:space="preserve"> 7.08,7</t>
  </si>
  <si>
    <t xml:space="preserve"> 5.42,4</t>
  </si>
  <si>
    <t xml:space="preserve"> 7.23,5</t>
  </si>
  <si>
    <t>11.54,6</t>
  </si>
  <si>
    <t xml:space="preserve"> 7.19,1</t>
  </si>
  <si>
    <t xml:space="preserve">  10/4</t>
  </si>
  <si>
    <t xml:space="preserve"> 5.19,2</t>
  </si>
  <si>
    <t xml:space="preserve"> 6.57,5</t>
  </si>
  <si>
    <t>Tänak/ōunpuu</t>
  </si>
  <si>
    <t xml:space="preserve">   9/3</t>
  </si>
  <si>
    <t xml:space="preserve">  12/4</t>
  </si>
  <si>
    <t xml:space="preserve"> 5.39,2</t>
  </si>
  <si>
    <t xml:space="preserve"> 7.16,0</t>
  </si>
  <si>
    <t xml:space="preserve">  11/3</t>
  </si>
  <si>
    <t xml:space="preserve"> 5.45,9</t>
  </si>
  <si>
    <t xml:space="preserve"> 7.15,1</t>
  </si>
  <si>
    <t xml:space="preserve"> 5.43,5</t>
  </si>
  <si>
    <t xml:space="preserve"> 7.21,0</t>
  </si>
  <si>
    <t xml:space="preserve">  13/1</t>
  </si>
  <si>
    <t xml:space="preserve"> 5.39,0</t>
  </si>
  <si>
    <t xml:space="preserve"> 7.33,2</t>
  </si>
  <si>
    <t xml:space="preserve">  16/5</t>
  </si>
  <si>
    <t xml:space="preserve"> 5.50,5</t>
  </si>
  <si>
    <t xml:space="preserve"> 7.18,7</t>
  </si>
  <si>
    <t xml:space="preserve"> 5.39,8</t>
  </si>
  <si>
    <t xml:space="preserve"> 7.09,4</t>
  </si>
  <si>
    <t xml:space="preserve">   8/2</t>
  </si>
  <si>
    <t xml:space="preserve"> 5.35,7</t>
  </si>
  <si>
    <t xml:space="preserve"> 7.11,7</t>
  </si>
  <si>
    <t xml:space="preserve">   9/1</t>
  </si>
  <si>
    <t xml:space="preserve"> 5.38,4</t>
  </si>
  <si>
    <t xml:space="preserve"> 7.10,7</t>
  </si>
  <si>
    <t xml:space="preserve"> 5.42,3</t>
  </si>
  <si>
    <t xml:space="preserve"> 7.13,0</t>
  </si>
  <si>
    <t xml:space="preserve">  20/4</t>
  </si>
  <si>
    <t xml:space="preserve">  20/2</t>
  </si>
  <si>
    <t xml:space="preserve">  17/1</t>
  </si>
  <si>
    <t xml:space="preserve">  19/2</t>
  </si>
  <si>
    <t xml:space="preserve"> 5.45,3</t>
  </si>
  <si>
    <t xml:space="preserve">  19/6</t>
  </si>
  <si>
    <t xml:space="preserve"> 16/3</t>
  </si>
  <si>
    <t xml:space="preserve">  11/4</t>
  </si>
  <si>
    <t xml:space="preserve"> 5.50,4</t>
  </si>
  <si>
    <t xml:space="preserve"> 7.32,3</t>
  </si>
  <si>
    <t xml:space="preserve">  22/7</t>
  </si>
  <si>
    <t xml:space="preserve"> 19/4</t>
  </si>
  <si>
    <t xml:space="preserve"> 5.53,5</t>
  </si>
  <si>
    <t xml:space="preserve"> 7.33,1</t>
  </si>
  <si>
    <t xml:space="preserve">  23/5</t>
  </si>
  <si>
    <t xml:space="preserve"> 5.46,0</t>
  </si>
  <si>
    <t xml:space="preserve"> 7.44,7</t>
  </si>
  <si>
    <t xml:space="preserve">  21/3</t>
  </si>
  <si>
    <t xml:space="preserve">  28/3</t>
  </si>
  <si>
    <t xml:space="preserve"> 5.44,1</t>
  </si>
  <si>
    <t xml:space="preserve"> 7.18,2</t>
  </si>
  <si>
    <t xml:space="preserve"> 5.58,7</t>
  </si>
  <si>
    <t xml:space="preserve"> 7.31,8</t>
  </si>
  <si>
    <t xml:space="preserve">  21/1</t>
  </si>
  <si>
    <t xml:space="preserve"> 5.59,7</t>
  </si>
  <si>
    <t xml:space="preserve"> 7.38,4</t>
  </si>
  <si>
    <t xml:space="preserve"> 6.02,9</t>
  </si>
  <si>
    <t xml:space="preserve"> 7.36,6</t>
  </si>
  <si>
    <t xml:space="preserve"> 5.55,2</t>
  </si>
  <si>
    <t xml:space="preserve"> 7.57,3</t>
  </si>
  <si>
    <t xml:space="preserve"> 27/4</t>
  </si>
  <si>
    <t xml:space="preserve"> 6.08,9</t>
  </si>
  <si>
    <t xml:space="preserve"> 7.37,3</t>
  </si>
  <si>
    <t xml:space="preserve"> 5.42,8</t>
  </si>
  <si>
    <t xml:space="preserve">  30/9</t>
  </si>
  <si>
    <t xml:space="preserve">  30/6</t>
  </si>
  <si>
    <t xml:space="preserve"> 6.05,1</t>
  </si>
  <si>
    <t xml:space="preserve"> 7.38,9</t>
  </si>
  <si>
    <t xml:space="preserve">  30/5</t>
  </si>
  <si>
    <t xml:space="preserve"> 6.02,1</t>
  </si>
  <si>
    <t xml:space="preserve"> 7.44,8</t>
  </si>
  <si>
    <t xml:space="preserve">  30/2</t>
  </si>
  <si>
    <t xml:space="preserve">  41/9</t>
  </si>
  <si>
    <t xml:space="preserve"> 6.09,0</t>
  </si>
  <si>
    <t xml:space="preserve"> 8.26,6</t>
  </si>
  <si>
    <t xml:space="preserve">  37/7</t>
  </si>
  <si>
    <t xml:space="preserve"> 32/4</t>
  </si>
  <si>
    <t xml:space="preserve"> 6.14,8</t>
  </si>
  <si>
    <t xml:space="preserve"> 7.55,2</t>
  </si>
  <si>
    <t xml:space="preserve"> 6.12,9</t>
  </si>
  <si>
    <t xml:space="preserve"> 8.05,6</t>
  </si>
  <si>
    <t xml:space="preserve"> 6.21,7</t>
  </si>
  <si>
    <t xml:space="preserve"> 8.04,6</t>
  </si>
  <si>
    <t xml:space="preserve"> 6.20,3</t>
  </si>
  <si>
    <t xml:space="preserve"> 8.17,2</t>
  </si>
  <si>
    <t xml:space="preserve"> 6.16,0</t>
  </si>
  <si>
    <t xml:space="preserve"> 7.57,6</t>
  </si>
  <si>
    <t xml:space="preserve">  35/5</t>
  </si>
  <si>
    <t xml:space="preserve">  33/4</t>
  </si>
  <si>
    <t xml:space="preserve"> 7.05,9</t>
  </si>
  <si>
    <t xml:space="preserve"> 8.49,7</t>
  </si>
  <si>
    <t xml:space="preserve"> 7.04,2</t>
  </si>
  <si>
    <t xml:space="preserve"> 9.06,5</t>
  </si>
  <si>
    <t xml:space="preserve"> 6.34,4</t>
  </si>
  <si>
    <t>15.37,6</t>
  </si>
  <si>
    <t xml:space="preserve"> 6.49,8</t>
  </si>
  <si>
    <t xml:space="preserve"> 8.48,6</t>
  </si>
  <si>
    <t xml:space="preserve">  39/8</t>
  </si>
  <si>
    <t xml:space="preserve">  38/8</t>
  </si>
  <si>
    <t xml:space="preserve"> 7.18,5</t>
  </si>
  <si>
    <t xml:space="preserve"> 9.18,1</t>
  </si>
  <si>
    <t>GEARBOX</t>
  </si>
  <si>
    <t xml:space="preserve">  21/2</t>
  </si>
  <si>
    <t xml:space="preserve">  20/7</t>
  </si>
  <si>
    <t xml:space="preserve">  24/4</t>
  </si>
  <si>
    <t xml:space="preserve">  23/8</t>
  </si>
  <si>
    <t xml:space="preserve">  26/5</t>
  </si>
  <si>
    <t xml:space="preserve">  22/3</t>
  </si>
  <si>
    <t xml:space="preserve">  31/4</t>
  </si>
  <si>
    <t xml:space="preserve">  42/10</t>
  </si>
  <si>
    <t xml:space="preserve"> 5.45,2</t>
  </si>
  <si>
    <t>OFF</t>
  </si>
  <si>
    <t xml:space="preserve"> 5.59,5</t>
  </si>
  <si>
    <t>CLUTCH</t>
  </si>
  <si>
    <t xml:space="preserve">  29/3</t>
  </si>
  <si>
    <t xml:space="preserve"> 6.25,5</t>
  </si>
  <si>
    <t xml:space="preserve"> 6.21,3</t>
  </si>
  <si>
    <t xml:space="preserve"> 5.50,6</t>
  </si>
  <si>
    <t xml:space="preserve">  25/1</t>
  </si>
  <si>
    <t xml:space="preserve">  12</t>
  </si>
  <si>
    <t>SS5S</t>
  </si>
  <si>
    <t xml:space="preserve">  18</t>
  </si>
  <si>
    <t>SS5F</t>
  </si>
  <si>
    <t xml:space="preserve">  22</t>
  </si>
  <si>
    <t xml:space="preserve">  24</t>
  </si>
  <si>
    <t xml:space="preserve">  26</t>
  </si>
  <si>
    <t>TC6</t>
  </si>
  <si>
    <t xml:space="preserve">  28</t>
  </si>
  <si>
    <t>SS6S</t>
  </si>
  <si>
    <t xml:space="preserve">  30</t>
  </si>
  <si>
    <t xml:space="preserve">  33</t>
  </si>
  <si>
    <t xml:space="preserve">  37</t>
  </si>
  <si>
    <t xml:space="preserve">  46</t>
  </si>
  <si>
    <t xml:space="preserve"> 206</t>
  </si>
  <si>
    <t xml:space="preserve">  33/10</t>
  </si>
  <si>
    <t xml:space="preserve">  43/11</t>
  </si>
  <si>
    <t xml:space="preserve">  48/7</t>
  </si>
  <si>
    <t xml:space="preserve">  49/6</t>
  </si>
  <si>
    <t xml:space="preserve">  46/12</t>
  </si>
  <si>
    <t xml:space="preserve"> 6.00,9</t>
  </si>
  <si>
    <t xml:space="preserve"> 5.03,9</t>
  </si>
  <si>
    <t xml:space="preserve"> 6.31,0</t>
  </si>
  <si>
    <t xml:space="preserve"> 5.10,9</t>
  </si>
  <si>
    <t xml:space="preserve"> 6.38,1</t>
  </si>
  <si>
    <t xml:space="preserve">  3/1</t>
  </si>
  <si>
    <t xml:space="preserve"> 5.25,1</t>
  </si>
  <si>
    <t xml:space="preserve"> 6.56,7</t>
  </si>
  <si>
    <t xml:space="preserve">   4/2</t>
  </si>
  <si>
    <t xml:space="preserve">  4/2</t>
  </si>
  <si>
    <t xml:space="preserve"> 5.27,9</t>
  </si>
  <si>
    <t xml:space="preserve"> 7.10,5</t>
  </si>
  <si>
    <t xml:space="preserve">   5/3</t>
  </si>
  <si>
    <t xml:space="preserve">  5/1</t>
  </si>
  <si>
    <t xml:space="preserve"> 5.39,9</t>
  </si>
  <si>
    <t xml:space="preserve"> 7.06,6</t>
  </si>
  <si>
    <t xml:space="preserve">  6/2</t>
  </si>
  <si>
    <t xml:space="preserve"> 5.32,2</t>
  </si>
  <si>
    <t xml:space="preserve"> 7.01,8</t>
  </si>
  <si>
    <t xml:space="preserve">   6/2</t>
  </si>
  <si>
    <t xml:space="preserve"> 5.38,0</t>
  </si>
  <si>
    <t xml:space="preserve"> 5.39,4</t>
  </si>
  <si>
    <t xml:space="preserve"> 5.19,6</t>
  </si>
  <si>
    <t xml:space="preserve"> 5.41,6</t>
  </si>
  <si>
    <t xml:space="preserve"> 7.07,6</t>
  </si>
  <si>
    <t xml:space="preserve"> 5.38,2</t>
  </si>
  <si>
    <t xml:space="preserve"> 7.06,4</t>
  </si>
  <si>
    <t xml:space="preserve"> 7.19,4</t>
  </si>
  <si>
    <t xml:space="preserve">  13/2</t>
  </si>
  <si>
    <t xml:space="preserve"> 5.41,9</t>
  </si>
  <si>
    <t xml:space="preserve"> 7.19,2</t>
  </si>
  <si>
    <t xml:space="preserve">  12/5</t>
  </si>
  <si>
    <t xml:space="preserve">  13/5</t>
  </si>
  <si>
    <t xml:space="preserve"> 5.50,0</t>
  </si>
  <si>
    <t xml:space="preserve"> 7.15,2</t>
  </si>
  <si>
    <t xml:space="preserve"> 5.51,5</t>
  </si>
  <si>
    <t xml:space="preserve"> 7.29,1</t>
  </si>
  <si>
    <t xml:space="preserve"> 5.53,0</t>
  </si>
  <si>
    <t xml:space="preserve"> 7.39,8</t>
  </si>
  <si>
    <t>+ 5.12,3</t>
  </si>
  <si>
    <t xml:space="preserve"> 5.59,9</t>
  </si>
  <si>
    <t xml:space="preserve"> 7.34,5</t>
  </si>
  <si>
    <t xml:space="preserve"> 5.53,3</t>
  </si>
  <si>
    <t xml:space="preserve"> 7.34,2</t>
  </si>
  <si>
    <t xml:space="preserve"> 5.59,3</t>
  </si>
  <si>
    <t xml:space="preserve"> 5.57,2</t>
  </si>
  <si>
    <t xml:space="preserve"> 6.00,3</t>
  </si>
  <si>
    <t xml:space="preserve">  16/6</t>
  </si>
  <si>
    <t xml:space="preserve">  17/2</t>
  </si>
  <si>
    <t xml:space="preserve"> 7.32,4</t>
  </si>
  <si>
    <t xml:space="preserve">  17/6</t>
  </si>
  <si>
    <t xml:space="preserve"> 5.30,9</t>
  </si>
  <si>
    <t xml:space="preserve"> 6.57,9</t>
  </si>
  <si>
    <t xml:space="preserve">   5/1</t>
  </si>
  <si>
    <t xml:space="preserve"> 5.35,2</t>
  </si>
  <si>
    <t xml:space="preserve"> 7.05,8</t>
  </si>
  <si>
    <t xml:space="preserve"> 5.37,1</t>
  </si>
  <si>
    <t xml:space="preserve"> 7.06,8</t>
  </si>
  <si>
    <t xml:space="preserve"> 12/1</t>
  </si>
  <si>
    <t xml:space="preserve"> 5.40,3</t>
  </si>
  <si>
    <t xml:space="preserve"> 7.09,8</t>
  </si>
  <si>
    <t xml:space="preserve">  14/4</t>
  </si>
  <si>
    <t xml:space="preserve">  22/4</t>
  </si>
  <si>
    <t xml:space="preserve">  28/4</t>
  </si>
  <si>
    <t xml:space="preserve">  26/2</t>
  </si>
  <si>
    <t xml:space="preserve"> 7.15,4</t>
  </si>
  <si>
    <t xml:space="preserve">  18/6</t>
  </si>
  <si>
    <t xml:space="preserve"> 7.33,9</t>
  </si>
  <si>
    <t xml:space="preserve">  23/1</t>
  </si>
  <si>
    <t xml:space="preserve"> 6.01,7</t>
  </si>
  <si>
    <t xml:space="preserve"> 7.37,6</t>
  </si>
  <si>
    <t xml:space="preserve"> 7.45,6</t>
  </si>
  <si>
    <t xml:space="preserve"> 6.15,3</t>
  </si>
  <si>
    <t xml:space="preserve"> 8.01,9</t>
  </si>
  <si>
    <t xml:space="preserve"> 6.24,7</t>
  </si>
  <si>
    <t xml:space="preserve"> 8.13,8</t>
  </si>
  <si>
    <t xml:space="preserve">  32/6</t>
  </si>
  <si>
    <t xml:space="preserve"> 31/5</t>
  </si>
  <si>
    <t xml:space="preserve"> 6.08,0</t>
  </si>
  <si>
    <t>20.21,7</t>
  </si>
  <si>
    <t xml:space="preserve"> 7.22,6</t>
  </si>
  <si>
    <t xml:space="preserve"> 9.46,7</t>
  </si>
  <si>
    <t xml:space="preserve">  33/7</t>
  </si>
  <si>
    <t xml:space="preserve">  27/9</t>
  </si>
  <si>
    <t xml:space="preserve">  29/6</t>
  </si>
  <si>
    <t xml:space="preserve"> 6.11,6</t>
  </si>
  <si>
    <t xml:space="preserve"> 6.45,0</t>
  </si>
  <si>
    <t xml:space="preserve"> 8.34,7</t>
  </si>
  <si>
    <t xml:space="preserve"> 7.07,5</t>
  </si>
  <si>
    <t xml:space="preserve"> 9.16,0</t>
  </si>
  <si>
    <t xml:space="preserve">  36/8</t>
  </si>
  <si>
    <t xml:space="preserve"> 5.48,1</t>
  </si>
  <si>
    <t xml:space="preserve"> 6.14,0</t>
  </si>
  <si>
    <t xml:space="preserve">  34/6</t>
  </si>
  <si>
    <t xml:space="preserve"> 6.32,5</t>
  </si>
  <si>
    <t>STEERING</t>
  </si>
  <si>
    <t>AXLE</t>
  </si>
  <si>
    <t>Retired</t>
  </si>
  <si>
    <t>-</t>
  </si>
  <si>
    <t xml:space="preserve">   4</t>
  </si>
  <si>
    <t>SS7S</t>
  </si>
  <si>
    <t xml:space="preserve">  14</t>
  </si>
  <si>
    <t xml:space="preserve">  41</t>
  </si>
  <si>
    <t>SS8F</t>
  </si>
  <si>
    <t xml:space="preserve">  43</t>
  </si>
  <si>
    <t>SS7F</t>
  </si>
  <si>
    <t xml:space="preserve">  45</t>
  </si>
  <si>
    <t>SS8S</t>
  </si>
  <si>
    <t xml:space="preserve"> 200</t>
  </si>
  <si>
    <t>SS5</t>
  </si>
  <si>
    <t>Plaani1</t>
  </si>
  <si>
    <t xml:space="preserve"> 119.53 km/h</t>
  </si>
  <si>
    <t xml:space="preserve"> 116.98 km/h</t>
  </si>
  <si>
    <t xml:space="preserve"> 107.99 km/h</t>
  </si>
  <si>
    <t xml:space="preserve"> 105.54 km/h</t>
  </si>
  <si>
    <t xml:space="preserve"> 103.40 km/h</t>
  </si>
  <si>
    <t xml:space="preserve"> 108.51 km/h</t>
  </si>
  <si>
    <t xml:space="preserve"> 113.57 km/h</t>
  </si>
  <si>
    <t>10.07 km</t>
  </si>
  <si>
    <t>SS6</t>
  </si>
  <si>
    <t>Ruusmäe1</t>
  </si>
  <si>
    <t xml:space="preserve"> 125.44 km/h</t>
  </si>
  <si>
    <t xml:space="preserve"> 123.80 km/h</t>
  </si>
  <si>
    <t xml:space="preserve"> 114.34 km/h</t>
  </si>
  <si>
    <t xml:space="preserve"> 113.19 km/h</t>
  </si>
  <si>
    <t xml:space="preserve"> 109.00 km/h</t>
  </si>
  <si>
    <t xml:space="preserve"> 114.98 km/h</t>
  </si>
  <si>
    <t xml:space="preserve"> 117.96 km/h</t>
  </si>
  <si>
    <t>13.68 km</t>
  </si>
  <si>
    <t>207 Kruuda/Järveoja</t>
  </si>
  <si>
    <t>SS7</t>
  </si>
  <si>
    <t>Plaani2</t>
  </si>
  <si>
    <t xml:space="preserve"> 119.29 km/h</t>
  </si>
  <si>
    <t xml:space="preserve"> 116.60 km/h</t>
  </si>
  <si>
    <t xml:space="preserve"> 109.56 km/h</t>
  </si>
  <si>
    <t xml:space="preserve"> 107.19 km/h</t>
  </si>
  <si>
    <t xml:space="preserve"> 101.49 km/h</t>
  </si>
  <si>
    <t xml:space="preserve"> 107.25 km/h</t>
  </si>
  <si>
    <t xml:space="preserve"> 113.43 km/h</t>
  </si>
  <si>
    <t xml:space="preserve"> 35 Kähr/Pantalon</t>
  </si>
  <si>
    <t>SS8</t>
  </si>
  <si>
    <t>Ruusmäe2</t>
  </si>
  <si>
    <t xml:space="preserve"> 125.95 km/h</t>
  </si>
  <si>
    <t xml:space="preserve"> 123.71 km/h</t>
  </si>
  <si>
    <t xml:space="preserve"> 117.85 km/h</t>
  </si>
  <si>
    <t xml:space="preserve"> 115.50 km/h</t>
  </si>
  <si>
    <t xml:space="preserve"> 108.50 km/h</t>
  </si>
  <si>
    <t xml:space="preserve"> 115.44 km/h</t>
  </si>
  <si>
    <t xml:space="preserve"> 120.18 km/h</t>
  </si>
  <si>
    <t xml:space="preserve">  21/4</t>
  </si>
  <si>
    <t xml:space="preserve"> 14/5</t>
  </si>
  <si>
    <t xml:space="preserve"> 15/2</t>
  </si>
  <si>
    <t xml:space="preserve"> 17/3</t>
  </si>
  <si>
    <t xml:space="preserve"> 18/6</t>
  </si>
  <si>
    <t xml:space="preserve"> 7.06,0</t>
  </si>
  <si>
    <t xml:space="preserve"> 7.05,3</t>
  </si>
  <si>
    <t xml:space="preserve"> 7.13,5</t>
  </si>
  <si>
    <t xml:space="preserve"> 7.11,9</t>
  </si>
  <si>
    <t xml:space="preserve"> 7.34,1</t>
  </si>
  <si>
    <t xml:space="preserve"> 7.34,9</t>
  </si>
  <si>
    <t xml:space="preserve"> 7.30,7</t>
  </si>
  <si>
    <t xml:space="preserve"> 7.31,0</t>
  </si>
  <si>
    <t xml:space="preserve"> 7.47,5</t>
  </si>
  <si>
    <t xml:space="preserve"> 7.43,5</t>
  </si>
  <si>
    <t xml:space="preserve"> 7.53,1</t>
  </si>
  <si>
    <t xml:space="preserve"> 7.55,9</t>
  </si>
  <si>
    <t xml:space="preserve"> 8.03,2</t>
  </si>
  <si>
    <t xml:space="preserve"> 7.14,8</t>
  </si>
  <si>
    <t xml:space="preserve"> 7.25,5</t>
  </si>
  <si>
    <t xml:space="preserve"> 7.48,9</t>
  </si>
  <si>
    <t xml:space="preserve"> 7.52,3</t>
  </si>
  <si>
    <t xml:space="preserve"> 7.49,0</t>
  </si>
  <si>
    <t xml:space="preserve"> 7.50,7</t>
  </si>
  <si>
    <t xml:space="preserve"> 7.56,5</t>
  </si>
  <si>
    <t xml:space="preserve"> 8.04,7</t>
  </si>
  <si>
    <t xml:space="preserve"> 8.01,4</t>
  </si>
  <si>
    <t xml:space="preserve"> 8.09,3</t>
  </si>
  <si>
    <t xml:space="preserve"> 8.06,2</t>
  </si>
  <si>
    <t xml:space="preserve"> 7.50,0</t>
  </si>
  <si>
    <t xml:space="preserve"> 8.18,9</t>
  </si>
  <si>
    <t xml:space="preserve">  18/3</t>
  </si>
  <si>
    <t xml:space="preserve"> 8.12,0</t>
  </si>
  <si>
    <t xml:space="preserve"> 8.08,0</t>
  </si>
  <si>
    <t xml:space="preserve"> 8.10,3</t>
  </si>
  <si>
    <t xml:space="preserve"> 8.09,8</t>
  </si>
  <si>
    <t xml:space="preserve"> 8.17,0</t>
  </si>
  <si>
    <t xml:space="preserve"> 8.13,3</t>
  </si>
  <si>
    <t>14.08,3</t>
  </si>
  <si>
    <t xml:space="preserve"> 8.35,6</t>
  </si>
  <si>
    <t xml:space="preserve"> 7.42,4</t>
  </si>
  <si>
    <t xml:space="preserve"> 7.44,3</t>
  </si>
  <si>
    <t xml:space="preserve"> 7.45,1</t>
  </si>
  <si>
    <t xml:space="preserve"> 7.43,3</t>
  </si>
  <si>
    <t xml:space="preserve"> 7.41,4</t>
  </si>
  <si>
    <t xml:space="preserve"> 7.40,0</t>
  </si>
  <si>
    <t xml:space="preserve"> 7.53,0</t>
  </si>
  <si>
    <t xml:space="preserve"> 7.46,9</t>
  </si>
  <si>
    <t xml:space="preserve"> 13/2</t>
  </si>
  <si>
    <t xml:space="preserve">  18/2</t>
  </si>
  <si>
    <t xml:space="preserve">  19/3</t>
  </si>
  <si>
    <t xml:space="preserve"> 7.50,6</t>
  </si>
  <si>
    <t xml:space="preserve"> 7.47,7</t>
  </si>
  <si>
    <t xml:space="preserve">  13/6</t>
  </si>
  <si>
    <t xml:space="preserve"> 7.31,4</t>
  </si>
  <si>
    <t xml:space="preserve"> 7.30,6</t>
  </si>
  <si>
    <t xml:space="preserve"> 4.40</t>
  </si>
  <si>
    <t xml:space="preserve"> 20/7</t>
  </si>
  <si>
    <t xml:space="preserve">  21/8</t>
  </si>
  <si>
    <t xml:space="preserve"> 21/8</t>
  </si>
  <si>
    <t xml:space="preserve">  24/7</t>
  </si>
  <si>
    <t xml:space="preserve">  23/6</t>
  </si>
  <si>
    <t xml:space="preserve">  25/3</t>
  </si>
  <si>
    <t xml:space="preserve"> 24/1</t>
  </si>
  <si>
    <t xml:space="preserve"> 8.18,7</t>
  </si>
  <si>
    <t xml:space="preserve"> 8.20,6</t>
  </si>
  <si>
    <t xml:space="preserve"> 25/2</t>
  </si>
  <si>
    <t xml:space="preserve"> 8.21,7</t>
  </si>
  <si>
    <t xml:space="preserve"> 8.13,2</t>
  </si>
  <si>
    <t xml:space="preserve"> 26/3</t>
  </si>
  <si>
    <t xml:space="preserve"> 8.33,4</t>
  </si>
  <si>
    <t xml:space="preserve"> 8.24,6</t>
  </si>
  <si>
    <t xml:space="preserve"> 8.41,9</t>
  </si>
  <si>
    <t xml:space="preserve"> 8.31,7</t>
  </si>
  <si>
    <t xml:space="preserve"> 8.43,6</t>
  </si>
  <si>
    <t xml:space="preserve"> 8.47,7</t>
  </si>
  <si>
    <t xml:space="preserve">  31/7</t>
  </si>
  <si>
    <t xml:space="preserve"> 29/6</t>
  </si>
  <si>
    <t xml:space="preserve"> 8.27,6</t>
  </si>
  <si>
    <t xml:space="preserve"> 8.30,3</t>
  </si>
  <si>
    <t xml:space="preserve">  35/7</t>
  </si>
  <si>
    <t xml:space="preserve"> 9.28,0</t>
  </si>
  <si>
    <t xml:space="preserve"> 9.22,8</t>
  </si>
  <si>
    <t>10.02,7</t>
  </si>
  <si>
    <t xml:space="preserve"> 9.48,5</t>
  </si>
  <si>
    <t xml:space="preserve"> 8.04,2</t>
  </si>
  <si>
    <t>10.38,7</t>
  </si>
  <si>
    <t xml:space="preserve"> 7.45,9</t>
  </si>
  <si>
    <t xml:space="preserve">  6</t>
  </si>
  <si>
    <t>TC8B</t>
  </si>
  <si>
    <t>28 min. late</t>
  </si>
  <si>
    <t xml:space="preserve"> 7.10,4</t>
  </si>
  <si>
    <t xml:space="preserve"> 7.03,5</t>
  </si>
  <si>
    <t xml:space="preserve"> 1:01.21,9</t>
  </si>
  <si>
    <t xml:space="preserve"> 7.24,5</t>
  </si>
  <si>
    <t xml:space="preserve"> 7.20,1</t>
  </si>
  <si>
    <t xml:space="preserve"> 1:02.26,6</t>
  </si>
  <si>
    <t>+ 1.04,7</t>
  </si>
  <si>
    <t xml:space="preserve"> 7.44,0</t>
  </si>
  <si>
    <t xml:space="preserve"> 7.47,8</t>
  </si>
  <si>
    <t xml:space="preserve"> 1:06.27,8</t>
  </si>
  <si>
    <t>+ 5.05,9</t>
  </si>
  <si>
    <t xml:space="preserve"> 7.58,3</t>
  </si>
  <si>
    <t xml:space="preserve"> 1:07.32,7</t>
  </si>
  <si>
    <t>+ 6.10,8</t>
  </si>
  <si>
    <t xml:space="preserve"> 8.00,2</t>
  </si>
  <si>
    <t xml:space="preserve"> 7.53,9</t>
  </si>
  <si>
    <t xml:space="preserve"> 1:08.08,8</t>
  </si>
  <si>
    <t>+ 6.46,9</t>
  </si>
  <si>
    <t xml:space="preserve"> 8.18,0</t>
  </si>
  <si>
    <t xml:space="preserve"> 8.02,1</t>
  </si>
  <si>
    <t xml:space="preserve"> 1:08.36,5</t>
  </si>
  <si>
    <t>+ 7.14,6</t>
  </si>
  <si>
    <t xml:space="preserve"> 8.05,1</t>
  </si>
  <si>
    <t xml:space="preserve"> 7.56,3</t>
  </si>
  <si>
    <t xml:space="preserve"> 1:08.58,8</t>
  </si>
  <si>
    <t>+ 7.36,9</t>
  </si>
  <si>
    <t xml:space="preserve"> 8.20,1</t>
  </si>
  <si>
    <t xml:space="preserve"> 8.14,6</t>
  </si>
  <si>
    <t xml:space="preserve"> 1:09.47,8</t>
  </si>
  <si>
    <t>+ 8.25,9</t>
  </si>
  <si>
    <t xml:space="preserve"> 8.47,8</t>
  </si>
  <si>
    <t xml:space="preserve"> 8.23,1</t>
  </si>
  <si>
    <t xml:space="preserve"> 1:10.20,7</t>
  </si>
  <si>
    <t>+ 8.58,8</t>
  </si>
  <si>
    <t xml:space="preserve"> 8.23,3</t>
  </si>
  <si>
    <t xml:space="preserve"> 8.16,8</t>
  </si>
  <si>
    <t xml:space="preserve"> 1:11.00,9</t>
  </si>
  <si>
    <t>+ 9.39,0</t>
  </si>
  <si>
    <t xml:space="preserve"> 8.31,0</t>
  </si>
  <si>
    <t xml:space="preserve"> 8.19,7</t>
  </si>
  <si>
    <t xml:space="preserve"> 1:11.56,3</t>
  </si>
  <si>
    <t>+10.34,4</t>
  </si>
  <si>
    <t xml:space="preserve"> 1:12.05,9</t>
  </si>
  <si>
    <t>+10.44,0</t>
  </si>
  <si>
    <t xml:space="preserve"> 8.50,1</t>
  </si>
  <si>
    <t xml:space="preserve"> 8.19,8</t>
  </si>
  <si>
    <t xml:space="preserve"> 1:12.33,1</t>
  </si>
  <si>
    <t>+11.11,2</t>
  </si>
  <si>
    <t xml:space="preserve"> 7.28,6</t>
  </si>
  <si>
    <t xml:space="preserve"> 7.25,1</t>
  </si>
  <si>
    <t xml:space="preserve"> 1:19.05,3</t>
  </si>
  <si>
    <t>+17.43,4</t>
  </si>
  <si>
    <t xml:space="preserve"> 7.57,5</t>
  </si>
  <si>
    <t xml:space="preserve"> 7.59,8</t>
  </si>
  <si>
    <t xml:space="preserve"> 7.33,0</t>
  </si>
  <si>
    <t xml:space="preserve"> 1:06.34,2</t>
  </si>
  <si>
    <t xml:space="preserve"> 7.40,5</t>
  </si>
  <si>
    <t xml:space="preserve"> 1:06.45,1</t>
  </si>
  <si>
    <t>+ 5.23,2</t>
  </si>
  <si>
    <t xml:space="preserve"> 7.53,3</t>
  </si>
  <si>
    <t xml:space="preserve"> 7.49,4</t>
  </si>
  <si>
    <t xml:space="preserve"> 1:07.21,0</t>
  </si>
  <si>
    <t>+ 5.59,1</t>
  </si>
  <si>
    <t xml:space="preserve"> 7.53,2</t>
  </si>
  <si>
    <t xml:space="preserve"> 7.46,2</t>
  </si>
  <si>
    <t xml:space="preserve"> 1:07.24,1</t>
  </si>
  <si>
    <t>+ 6.02,2</t>
  </si>
  <si>
    <t xml:space="preserve"> 11/4</t>
  </si>
  <si>
    <t xml:space="preserve"> 8.07,9</t>
  </si>
  <si>
    <t xml:space="preserve"> 1:08.26,7</t>
  </si>
  <si>
    <t xml:space="preserve">  11/5</t>
  </si>
  <si>
    <t>+ 7.04,8</t>
  </si>
  <si>
    <t xml:space="preserve"> 8.02,4</t>
  </si>
  <si>
    <t xml:space="preserve"> 7.50,9</t>
  </si>
  <si>
    <t xml:space="preserve"> 1:09.05,1</t>
  </si>
  <si>
    <t>+ 7.43,2</t>
  </si>
  <si>
    <t xml:space="preserve"> 7.43,4</t>
  </si>
  <si>
    <t xml:space="preserve"> 7.32,9</t>
  </si>
  <si>
    <t xml:space="preserve"> 1:10.02,2</t>
  </si>
  <si>
    <t>+ 8.40,3</t>
  </si>
  <si>
    <t xml:space="preserve">  26/3</t>
  </si>
  <si>
    <t xml:space="preserve"> 8.02,9</t>
  </si>
  <si>
    <t xml:space="preserve"> 7.54,2</t>
  </si>
  <si>
    <t xml:space="preserve"> 1:10.28,2</t>
  </si>
  <si>
    <t xml:space="preserve">  14/5</t>
  </si>
  <si>
    <t xml:space="preserve">  14/6</t>
  </si>
  <si>
    <t>+ 9.06,3</t>
  </si>
  <si>
    <t xml:space="preserve"> 8.26,4</t>
  </si>
  <si>
    <t xml:space="preserve"> 8.18,1</t>
  </si>
  <si>
    <t xml:space="preserve"> 1:11.45,0</t>
  </si>
  <si>
    <t>+10.23,1</t>
  </si>
  <si>
    <t xml:space="preserve">  22/8</t>
  </si>
  <si>
    <t xml:space="preserve"> 22/3</t>
  </si>
  <si>
    <t xml:space="preserve"> 23/4</t>
  </si>
  <si>
    <t xml:space="preserve">  27/5</t>
  </si>
  <si>
    <t xml:space="preserve"> 8.35,5</t>
  </si>
  <si>
    <t xml:space="preserve"> 8.22,8</t>
  </si>
  <si>
    <t xml:space="preserve"> 1:12.50,7</t>
  </si>
  <si>
    <t>+11.28,8</t>
  </si>
  <si>
    <t xml:space="preserve"> 8.44,2</t>
  </si>
  <si>
    <t xml:space="preserve"> 8.22,9</t>
  </si>
  <si>
    <t xml:space="preserve"> 1:13.31,4</t>
  </si>
  <si>
    <t xml:space="preserve">  25/2</t>
  </si>
  <si>
    <t>+12.09,5</t>
  </si>
  <si>
    <t xml:space="preserve"> 9.02,6</t>
  </si>
  <si>
    <t xml:space="preserve"> 8.34,4</t>
  </si>
  <si>
    <t xml:space="preserve"> 1:14.45,4</t>
  </si>
  <si>
    <t>+13.23,5</t>
  </si>
  <si>
    <t xml:space="preserve"> 9.03,5</t>
  </si>
  <si>
    <t xml:space="preserve"> 8.43,8</t>
  </si>
  <si>
    <t xml:space="preserve"> 1:15.47,0</t>
  </si>
  <si>
    <t xml:space="preserve">  31/6</t>
  </si>
  <si>
    <t>+14.25,1</t>
  </si>
  <si>
    <t xml:space="preserve"> 8.55,1</t>
  </si>
  <si>
    <t xml:space="preserve"> 8.57,8</t>
  </si>
  <si>
    <t xml:space="preserve"> 1:16.52,2</t>
  </si>
  <si>
    <t>+15.30,3</t>
  </si>
  <si>
    <t xml:space="preserve"> 8.51,0</t>
  </si>
  <si>
    <t xml:space="preserve"> 8.44,9</t>
  </si>
  <si>
    <t xml:space="preserve"> 1:17.22,9</t>
  </si>
  <si>
    <t>+16.01,0</t>
  </si>
  <si>
    <t xml:space="preserve"> 30/5</t>
  </si>
  <si>
    <t xml:space="preserve"> 9.45,5</t>
  </si>
  <si>
    <t xml:space="preserve"> 9.23,3</t>
  </si>
  <si>
    <t xml:space="preserve"> 0.10</t>
  </si>
  <si>
    <t xml:space="preserve"> 1:22.55,6</t>
  </si>
  <si>
    <t>+21.33,7</t>
  </si>
  <si>
    <t xml:space="preserve"> 9.57,7</t>
  </si>
  <si>
    <t xml:space="preserve"> 9.38,7</t>
  </si>
  <si>
    <t xml:space="preserve"> 1:26.05,6</t>
  </si>
  <si>
    <t>+24.43,7</t>
  </si>
  <si>
    <t xml:space="preserve"> 8.24,0</t>
  </si>
  <si>
    <t>13.34,3</t>
  </si>
  <si>
    <t xml:space="preserve"> 1:32.56,7</t>
  </si>
  <si>
    <t>+31.34,8</t>
  </si>
  <si>
    <t xml:space="preserve"> 1:08.05,4</t>
  </si>
  <si>
    <t>+ 6.43,5</t>
  </si>
  <si>
    <t>Started   54 /  Finished   34</t>
  </si>
  <si>
    <t xml:space="preserve">   1</t>
  </si>
  <si>
    <t xml:space="preserve">   2</t>
  </si>
  <si>
    <t xml:space="preserve">   8</t>
  </si>
  <si>
    <t xml:space="preserve">   7</t>
  </si>
  <si>
    <t xml:space="preserve"> 208</t>
  </si>
  <si>
    <t xml:space="preserve"> 207</t>
  </si>
  <si>
    <t xml:space="preserve"> 209</t>
  </si>
  <si>
    <t xml:space="preserve">  15</t>
  </si>
  <si>
    <t xml:space="preserve">  16</t>
  </si>
  <si>
    <t xml:space="preserve">  11</t>
  </si>
  <si>
    <t>Started    1 /  Finished    1</t>
  </si>
  <si>
    <t>Started    5 /  Finished    3</t>
  </si>
  <si>
    <t>+ 4.07,6</t>
  </si>
  <si>
    <t xml:space="preserve">   3</t>
  </si>
  <si>
    <t>+ 7.54,1</t>
  </si>
  <si>
    <t>Started   10 /  Finished    8</t>
  </si>
  <si>
    <t>+ 0.35,9</t>
  </si>
  <si>
    <t>+ 0.39,0</t>
  </si>
  <si>
    <t>Started   10 /  Finished    5</t>
  </si>
  <si>
    <t xml:space="preserve">  17</t>
  </si>
  <si>
    <t xml:space="preserve">  20</t>
  </si>
  <si>
    <t>+ 0.22,3</t>
  </si>
  <si>
    <t xml:space="preserve">  40</t>
  </si>
  <si>
    <t>+ 3.29,4</t>
  </si>
  <si>
    <t>Started   12 /  Finished    7</t>
  </si>
  <si>
    <t xml:space="preserve">  35</t>
  </si>
  <si>
    <t xml:space="preserve">  31</t>
  </si>
  <si>
    <t>+ 0.40,7</t>
  </si>
  <si>
    <t xml:space="preserve">  34</t>
  </si>
  <si>
    <t>+ 1.54,7</t>
  </si>
  <si>
    <t>Started    9 /  Finished    5</t>
  </si>
  <si>
    <t>+ 0.32,7</t>
  </si>
  <si>
    <t>+ 0.36,1</t>
  </si>
  <si>
    <t>Started    7 /  Finished    5</t>
  </si>
  <si>
    <t xml:space="preserve">  23</t>
  </si>
  <si>
    <t>+ 3.20,0</t>
  </si>
  <si>
    <t xml:space="preserve">   6</t>
  </si>
  <si>
    <t>+ 3.34,4</t>
  </si>
  <si>
    <t xml:space="preserve"> 9.16,7</t>
  </si>
  <si>
    <t xml:space="preserve">  32/7</t>
  </si>
  <si>
    <t>2:26.28,0</t>
  </si>
  <si>
    <t xml:space="preserve">  29</t>
  </si>
  <si>
    <t>SS11F</t>
  </si>
  <si>
    <t xml:space="preserve">   9</t>
  </si>
  <si>
    <t>SS10S</t>
  </si>
  <si>
    <t xml:space="preserve">  19</t>
  </si>
  <si>
    <t>SS9S</t>
  </si>
  <si>
    <t xml:space="preserve"> 38</t>
  </si>
  <si>
    <t>TC12A</t>
  </si>
  <si>
    <t>1 min. late</t>
  </si>
  <si>
    <t xml:space="preserve"> 44</t>
  </si>
  <si>
    <t>Avg.speed of winner  121.93 km/h</t>
  </si>
  <si>
    <t>SS9</t>
  </si>
  <si>
    <t>Luhamaa1</t>
  </si>
  <si>
    <t xml:space="preserve"> 126.68 km/h</t>
  </si>
  <si>
    <t xml:space="preserve"> 124.48 km/h</t>
  </si>
  <si>
    <t xml:space="preserve"> 116.96 km/h</t>
  </si>
  <si>
    <t xml:space="preserve"> 115.06 km/h</t>
  </si>
  <si>
    <t xml:space="preserve"> 108.21 km/h</t>
  </si>
  <si>
    <t xml:space="preserve"> 116.43 km/h</t>
  </si>
  <si>
    <t xml:space="preserve"> 124.11 km/h</t>
  </si>
  <si>
    <t>14.99 km</t>
  </si>
  <si>
    <t>209 Torn/Mesila</t>
  </si>
  <si>
    <t>SS10</t>
  </si>
  <si>
    <t>Kündja1</t>
  </si>
  <si>
    <t xml:space="preserve"> 116.81 km/h</t>
  </si>
  <si>
    <t xml:space="preserve"> 115.03 km/h</t>
  </si>
  <si>
    <t xml:space="preserve"> 108.00 km/h</t>
  </si>
  <si>
    <t xml:space="preserve"> 100.73 km/h</t>
  </si>
  <si>
    <t xml:space="preserve"> 106.70 km/h</t>
  </si>
  <si>
    <t xml:space="preserve"> 111.52 km/h</t>
  </si>
  <si>
    <t>13.80 km</t>
  </si>
  <si>
    <t xml:space="preserve"> 31 Viilo/Viilo</t>
  </si>
  <si>
    <t>SS11</t>
  </si>
  <si>
    <t>Luhamaa2</t>
  </si>
  <si>
    <t xml:space="preserve"> 125.38 km/h</t>
  </si>
  <si>
    <t xml:space="preserve"> 121.40 km/h</t>
  </si>
  <si>
    <t xml:space="preserve"> 115.43 km/h</t>
  </si>
  <si>
    <t xml:space="preserve"> 111.24 km/h</t>
  </si>
  <si>
    <t xml:space="preserve"> 104.68 km/h</t>
  </si>
  <si>
    <t xml:space="preserve"> 112.47 km/h</t>
  </si>
  <si>
    <t xml:space="preserve"> 120.29 km/h</t>
  </si>
  <si>
    <t>SS12</t>
  </si>
  <si>
    <t>Kündja2</t>
  </si>
  <si>
    <t xml:space="preserve"> 117.31 km/h</t>
  </si>
  <si>
    <t xml:space="preserve"> 112.88 km/h</t>
  </si>
  <si>
    <t xml:space="preserve"> 107.88 km/h</t>
  </si>
  <si>
    <t xml:space="preserve"> 104.30 km/h</t>
  </si>
  <si>
    <t xml:space="preserve">  98.81 km/h</t>
  </si>
  <si>
    <t xml:space="preserve"> 104.83 km/h</t>
  </si>
  <si>
    <t xml:space="preserve"> 111.62 km/h</t>
  </si>
  <si>
    <t xml:space="preserve"> 11 Jürimäe/Rohtmets</t>
  </si>
  <si>
    <t>Total 124.70 km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</si>
</sst>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"/>
    <numFmt numFmtId="173" formatCode="mm/ss.0"/>
    <numFmt numFmtId="174" formatCode="0.0%"/>
    <numFmt numFmtId="175" formatCode="0.00_ ;[Red]\-0.00\ "/>
    <numFmt numFmtId="176" formatCode="0.00000_ ;[Red]\-0.00000\ "/>
    <numFmt numFmtId="177" formatCode="0_ ;[Red]\-0\ "/>
    <numFmt numFmtId="178" formatCode="[$-F400]h:mm:ss\ AM/PM"/>
    <numFmt numFmtId="179" formatCode="hh:mm:ss;@"/>
    <numFmt numFmtId="180" formatCode="0.00000"/>
    <numFmt numFmtId="181" formatCode="0.0000"/>
    <numFmt numFmtId="182" formatCode="hh:mm/ss\,s;@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8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8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10"/>
      <color indexed="21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i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0"/>
      <name val="Calibri"/>
      <family val="2"/>
    </font>
    <font>
      <b/>
      <i/>
      <sz val="11"/>
      <color indexed="8"/>
      <name val="Calibri"/>
      <family val="2"/>
    </font>
    <font>
      <b/>
      <i/>
      <sz val="10"/>
      <name val="Calibri"/>
      <family val="2"/>
    </font>
    <font>
      <b/>
      <i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i/>
      <sz val="9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1" applyNumberFormat="0" applyAlignment="0" applyProtection="0"/>
    <xf numFmtId="0" fontId="68" fillId="21" borderId="0" applyNumberFormat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23" borderId="3" applyNumberFormat="0" applyAlignment="0" applyProtection="0"/>
    <xf numFmtId="0" fontId="11" fillId="0" borderId="0" applyNumberFormat="0" applyFill="0" applyBorder="0" applyAlignment="0" applyProtection="0"/>
    <xf numFmtId="0" fontId="73" fillId="0" borderId="4" applyNumberFormat="0" applyFill="0" applyAlignment="0" applyProtection="0"/>
    <xf numFmtId="0" fontId="0" fillId="24" borderId="5" applyNumberFormat="0" applyFont="0" applyAlignment="0" applyProtection="0"/>
    <xf numFmtId="0" fontId="74" fillId="25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1" fillId="20" borderId="9" applyNumberFormat="0" applyAlignment="0" applyProtection="0"/>
  </cellStyleXfs>
  <cellXfs count="281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9" fontId="0" fillId="0" borderId="10" xfId="0" applyNumberForma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/>
    </xf>
    <xf numFmtId="49" fontId="3" fillId="33" borderId="12" xfId="0" applyNumberFormat="1" applyFont="1" applyFill="1" applyBorder="1" applyAlignment="1">
      <alignment horizontal="left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/>
    </xf>
    <xf numFmtId="0" fontId="3" fillId="33" borderId="14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8" fillId="34" borderId="15" xfId="0" applyNumberFormat="1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 horizontal="center"/>
    </xf>
    <xf numFmtId="0" fontId="3" fillId="35" borderId="12" xfId="0" applyFont="1" applyFill="1" applyBorder="1" applyAlignment="1">
      <alignment horizontal="right"/>
    </xf>
    <xf numFmtId="49" fontId="3" fillId="35" borderId="14" xfId="0" applyNumberFormat="1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3" fillId="35" borderId="19" xfId="0" applyNumberFormat="1" applyFont="1" applyFill="1" applyBorder="1" applyAlignment="1">
      <alignment horizontal="center"/>
    </xf>
    <xf numFmtId="0" fontId="3" fillId="35" borderId="11" xfId="0" applyNumberFormat="1" applyFont="1" applyFill="1" applyBorder="1" applyAlignment="1">
      <alignment horizontal="center"/>
    </xf>
    <xf numFmtId="49" fontId="3" fillId="35" borderId="20" xfId="0" applyNumberFormat="1" applyFont="1" applyFill="1" applyBorder="1" applyAlignment="1">
      <alignment horizontal="left" indent="1"/>
    </xf>
    <xf numFmtId="0" fontId="3" fillId="35" borderId="20" xfId="0" applyFont="1" applyFill="1" applyBorder="1" applyAlignment="1">
      <alignment horizontal="center"/>
    </xf>
    <xf numFmtId="49" fontId="3" fillId="35" borderId="16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0" fontId="4" fillId="36" borderId="16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36" borderId="21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center"/>
    </xf>
    <xf numFmtId="49" fontId="0" fillId="36" borderId="10" xfId="0" applyNumberFormat="1" applyFill="1" applyBorder="1" applyAlignment="1">
      <alignment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49" fontId="3" fillId="35" borderId="15" xfId="0" applyNumberFormat="1" applyFont="1" applyFill="1" applyBorder="1" applyAlignment="1">
      <alignment horizontal="center"/>
    </xf>
    <xf numFmtId="49" fontId="2" fillId="36" borderId="11" xfId="0" applyNumberFormat="1" applyFont="1" applyFill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49" fontId="8" fillId="36" borderId="0" xfId="0" applyNumberFormat="1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/>
    </xf>
    <xf numFmtId="49" fontId="0" fillId="36" borderId="10" xfId="0" applyNumberFormat="1" applyFill="1" applyBorder="1" applyAlignment="1">
      <alignment horizontal="right"/>
    </xf>
    <xf numFmtId="49" fontId="2" fillId="36" borderId="19" xfId="0" applyNumberFormat="1" applyFont="1" applyFill="1" applyBorder="1" applyAlignment="1">
      <alignment horizontal="right"/>
    </xf>
    <xf numFmtId="49" fontId="12" fillId="36" borderId="0" xfId="0" applyNumberFormat="1" applyFont="1" applyFill="1" applyAlignment="1">
      <alignment/>
    </xf>
    <xf numFmtId="49" fontId="13" fillId="36" borderId="0" xfId="0" applyNumberFormat="1" applyFont="1" applyFill="1" applyAlignment="1">
      <alignment/>
    </xf>
    <xf numFmtId="0" fontId="0" fillId="0" borderId="0" xfId="0" applyNumberFormat="1" applyAlignment="1">
      <alignment horizontal="right"/>
    </xf>
    <xf numFmtId="49" fontId="15" fillId="36" borderId="14" xfId="0" applyNumberFormat="1" applyFont="1" applyFill="1" applyBorder="1" applyAlignment="1">
      <alignment horizontal="left" indent="1"/>
    </xf>
    <xf numFmtId="49" fontId="14" fillId="36" borderId="16" xfId="0" applyNumberFormat="1" applyFont="1" applyFill="1" applyBorder="1" applyAlignment="1">
      <alignment horizontal="right" indent="1"/>
    </xf>
    <xf numFmtId="49" fontId="14" fillId="36" borderId="20" xfId="0" applyNumberFormat="1" applyFont="1" applyFill="1" applyBorder="1" applyAlignment="1">
      <alignment horizontal="center"/>
    </xf>
    <xf numFmtId="0" fontId="2" fillId="36" borderId="0" xfId="0" applyNumberFormat="1" applyFont="1" applyFill="1" applyBorder="1" applyAlignment="1" quotePrefix="1">
      <alignment horizontal="right"/>
    </xf>
    <xf numFmtId="0" fontId="2" fillId="36" borderId="0" xfId="0" applyNumberFormat="1" applyFont="1" applyFill="1" applyBorder="1" applyAlignment="1">
      <alignment horizontal="right"/>
    </xf>
    <xf numFmtId="49" fontId="14" fillId="36" borderId="16" xfId="0" applyNumberFormat="1" applyFont="1" applyFill="1" applyBorder="1" applyAlignment="1">
      <alignment horizontal="left"/>
    </xf>
    <xf numFmtId="49" fontId="14" fillId="36" borderId="12" xfId="0" applyNumberFormat="1" applyFont="1" applyFill="1" applyBorder="1" applyAlignment="1">
      <alignment/>
    </xf>
    <xf numFmtId="49" fontId="14" fillId="36" borderId="17" xfId="0" applyNumberFormat="1" applyFont="1" applyFill="1" applyBorder="1" applyAlignment="1">
      <alignment horizontal="right"/>
    </xf>
    <xf numFmtId="49" fontId="14" fillId="36" borderId="17" xfId="0" applyNumberFormat="1" applyFont="1" applyFill="1" applyBorder="1" applyAlignment="1">
      <alignment/>
    </xf>
    <xf numFmtId="49" fontId="15" fillId="36" borderId="18" xfId="0" applyNumberFormat="1" applyFont="1" applyFill="1" applyBorder="1" applyAlignment="1">
      <alignment horizontal="left" indent="1"/>
    </xf>
    <xf numFmtId="49" fontId="16" fillId="36" borderId="20" xfId="0" applyNumberFormat="1" applyFont="1" applyFill="1" applyBorder="1" applyAlignment="1">
      <alignment horizontal="right" indent="1"/>
    </xf>
    <xf numFmtId="0" fontId="14" fillId="36" borderId="12" xfId="0" applyNumberFormat="1" applyFont="1" applyFill="1" applyBorder="1" applyAlignment="1">
      <alignment horizontal="right"/>
    </xf>
    <xf numFmtId="49" fontId="17" fillId="36" borderId="12" xfId="0" applyNumberFormat="1" applyFont="1" applyFill="1" applyBorder="1" applyAlignment="1">
      <alignment horizontal="left" indent="1"/>
    </xf>
    <xf numFmtId="49" fontId="17" fillId="36" borderId="14" xfId="0" applyNumberFormat="1" applyFont="1" applyFill="1" applyBorder="1" applyAlignment="1">
      <alignment horizontal="left" indent="1"/>
    </xf>
    <xf numFmtId="0" fontId="17" fillId="36" borderId="17" xfId="0" applyFont="1" applyFill="1" applyBorder="1" applyAlignment="1">
      <alignment horizontal="left" indent="1"/>
    </xf>
    <xf numFmtId="49" fontId="17" fillId="36" borderId="18" xfId="0" applyNumberFormat="1" applyFont="1" applyFill="1" applyBorder="1" applyAlignment="1">
      <alignment horizontal="left" indent="1"/>
    </xf>
    <xf numFmtId="49" fontId="0" fillId="36" borderId="0" xfId="0" applyNumberFormat="1" applyFill="1" applyBorder="1" applyAlignment="1">
      <alignment/>
    </xf>
    <xf numFmtId="0" fontId="20" fillId="36" borderId="0" xfId="0" applyFont="1" applyFill="1" applyAlignment="1">
      <alignment horizontal="center" vertical="center"/>
    </xf>
    <xf numFmtId="0" fontId="0" fillId="36" borderId="0" xfId="0" applyNumberFormat="1" applyFill="1" applyAlignment="1">
      <alignment vertical="center"/>
    </xf>
    <xf numFmtId="0" fontId="0" fillId="36" borderId="0" xfId="0" applyFill="1" applyAlignment="1">
      <alignment horizontal="center" vertical="center"/>
    </xf>
    <xf numFmtId="0" fontId="0" fillId="36" borderId="0" xfId="0" applyFill="1" applyAlignment="1">
      <alignment vertical="center"/>
    </xf>
    <xf numFmtId="49" fontId="7" fillId="36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8" fillId="36" borderId="0" xfId="0" applyFont="1" applyFill="1" applyAlignment="1">
      <alignment horizontal="center" vertical="center"/>
    </xf>
    <xf numFmtId="0" fontId="2" fillId="36" borderId="0" xfId="0" applyNumberFormat="1" applyFont="1" applyFill="1" applyAlignment="1">
      <alignment horizontal="right" vertical="center"/>
    </xf>
    <xf numFmtId="0" fontId="19" fillId="36" borderId="0" xfId="0" applyFont="1" applyFill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3" fillId="37" borderId="11" xfId="0" applyNumberFormat="1" applyFont="1" applyFill="1" applyBorder="1" applyAlignment="1">
      <alignment horizontal="right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vertical="center"/>
    </xf>
    <xf numFmtId="49" fontId="3" fillId="37" borderId="10" xfId="0" applyNumberFormat="1" applyFont="1" applyFill="1" applyBorder="1" applyAlignment="1">
      <alignment horizontal="left" vertical="center"/>
    </xf>
    <xf numFmtId="0" fontId="3" fillId="37" borderId="19" xfId="0" applyFont="1" applyFill="1" applyBorder="1" applyAlignment="1">
      <alignment horizontal="center" vertical="center"/>
    </xf>
    <xf numFmtId="49" fontId="22" fillId="36" borderId="19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2" fillId="36" borderId="15" xfId="0" applyFont="1" applyFill="1" applyBorder="1" applyAlignment="1" quotePrefix="1">
      <alignment horizontal="right" vertical="center"/>
    </xf>
    <xf numFmtId="0" fontId="25" fillId="36" borderId="0" xfId="0" applyNumberFormat="1" applyFont="1" applyFill="1" applyAlignment="1">
      <alignment vertical="center"/>
    </xf>
    <xf numFmtId="0" fontId="26" fillId="36" borderId="0" xfId="0" applyFont="1" applyFill="1" applyAlignment="1">
      <alignment horizontal="center" vertical="center"/>
    </xf>
    <xf numFmtId="0" fontId="26" fillId="36" borderId="0" xfId="0" applyFont="1" applyFill="1" applyAlignment="1">
      <alignment vertical="center"/>
    </xf>
    <xf numFmtId="49" fontId="24" fillId="36" borderId="0" xfId="0" applyNumberFormat="1" applyFont="1" applyFill="1" applyAlignment="1">
      <alignment horizontal="center" vertical="center"/>
    </xf>
    <xf numFmtId="0" fontId="23" fillId="36" borderId="0" xfId="0" applyFont="1" applyFill="1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4" borderId="20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right" vertical="center"/>
    </xf>
    <xf numFmtId="0" fontId="22" fillId="0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/>
    </xf>
    <xf numFmtId="49" fontId="22" fillId="0" borderId="1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28" fillId="36" borderId="0" xfId="0" applyNumberFormat="1" applyFont="1" applyFill="1" applyAlignment="1">
      <alignment horizontal="left"/>
    </xf>
    <xf numFmtId="0" fontId="27" fillId="36" borderId="0" xfId="0" applyFont="1" applyFill="1" applyAlignment="1">
      <alignment horizontal="center"/>
    </xf>
    <xf numFmtId="0" fontId="27" fillId="36" borderId="0" xfId="0" applyFont="1" applyFill="1" applyAlignment="1">
      <alignment/>
    </xf>
    <xf numFmtId="0" fontId="29" fillId="36" borderId="0" xfId="0" applyFont="1" applyFill="1" applyAlignment="1">
      <alignment horizontal="center"/>
    </xf>
    <xf numFmtId="0" fontId="27" fillId="36" borderId="0" xfId="0" applyFont="1" applyFill="1" applyAlignment="1">
      <alignment horizontal="left"/>
    </xf>
    <xf numFmtId="0" fontId="29" fillId="36" borderId="0" xfId="0" applyNumberFormat="1" applyFont="1" applyFill="1" applyAlignment="1">
      <alignment horizontal="right"/>
    </xf>
    <xf numFmtId="0" fontId="29" fillId="0" borderId="0" xfId="0" applyNumberFormat="1" applyFont="1" applyAlignment="1">
      <alignment horizontal="right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6" fillId="36" borderId="0" xfId="0" applyFont="1" applyFill="1" applyAlignment="1">
      <alignment horizontal="center"/>
    </xf>
    <xf numFmtId="0" fontId="26" fillId="36" borderId="0" xfId="0" applyFont="1" applyFill="1" applyAlignment="1">
      <alignment/>
    </xf>
    <xf numFmtId="0" fontId="30" fillId="0" borderId="0" xfId="0" applyFont="1" applyAlignment="1">
      <alignment/>
    </xf>
    <xf numFmtId="0" fontId="31" fillId="36" borderId="0" xfId="0" applyFont="1" applyFill="1" applyAlignment="1">
      <alignment horizontal="right"/>
    </xf>
    <xf numFmtId="0" fontId="32" fillId="36" borderId="0" xfId="0" applyFont="1" applyFill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36" borderId="0" xfId="0" applyFont="1" applyFill="1" applyAlignment="1">
      <alignment horizontal="center"/>
    </xf>
    <xf numFmtId="172" fontId="32" fillId="0" borderId="0" xfId="0" applyNumberFormat="1" applyFont="1" applyAlignment="1">
      <alignment/>
    </xf>
    <xf numFmtId="0" fontId="31" fillId="36" borderId="0" xfId="0" applyFont="1" applyFill="1" applyAlignment="1" quotePrefix="1">
      <alignment horizontal="right"/>
    </xf>
    <xf numFmtId="172" fontId="32" fillId="36" borderId="0" xfId="0" applyNumberFormat="1" applyFont="1" applyFill="1" applyAlignment="1">
      <alignment/>
    </xf>
    <xf numFmtId="0" fontId="31" fillId="0" borderId="0" xfId="0" applyFont="1" applyAlignment="1">
      <alignment horizontal="right"/>
    </xf>
    <xf numFmtId="49" fontId="0" fillId="36" borderId="0" xfId="0" applyNumberFormat="1" applyFill="1" applyAlignment="1">
      <alignment/>
    </xf>
    <xf numFmtId="0" fontId="0" fillId="36" borderId="0" xfId="0" applyNumberFormat="1" applyFill="1" applyAlignment="1">
      <alignment/>
    </xf>
    <xf numFmtId="0" fontId="25" fillId="0" borderId="0" xfId="0" applyNumberFormat="1" applyFont="1" applyAlignment="1">
      <alignment/>
    </xf>
    <xf numFmtId="49" fontId="33" fillId="36" borderId="0" xfId="0" applyNumberFormat="1" applyFont="1" applyFill="1" applyAlignment="1">
      <alignment/>
    </xf>
    <xf numFmtId="0" fontId="16" fillId="36" borderId="0" xfId="0" applyFont="1" applyFill="1" applyAlignment="1">
      <alignment/>
    </xf>
    <xf numFmtId="49" fontId="34" fillId="35" borderId="19" xfId="0" applyNumberFormat="1" applyFont="1" applyFill="1" applyBorder="1" applyAlignment="1">
      <alignment horizontal="center"/>
    </xf>
    <xf numFmtId="49" fontId="34" fillId="35" borderId="15" xfId="0" applyNumberFormat="1" applyFont="1" applyFill="1" applyBorder="1" applyAlignment="1">
      <alignment horizontal="center"/>
    </xf>
    <xf numFmtId="0" fontId="34" fillId="35" borderId="11" xfId="0" applyNumberFormat="1" applyFont="1" applyFill="1" applyBorder="1" applyAlignment="1">
      <alignment horizontal="center"/>
    </xf>
    <xf numFmtId="49" fontId="15" fillId="36" borderId="13" xfId="0" applyNumberFormat="1" applyFont="1" applyFill="1" applyBorder="1" applyAlignment="1">
      <alignment horizontal="center"/>
    </xf>
    <xf numFmtId="49" fontId="15" fillId="36" borderId="12" xfId="0" applyNumberFormat="1" applyFont="1" applyFill="1" applyBorder="1" applyAlignment="1">
      <alignment horizontal="center"/>
    </xf>
    <xf numFmtId="49" fontId="15" fillId="36" borderId="14" xfId="0" applyNumberFormat="1" applyFont="1" applyFill="1" applyBorder="1" applyAlignment="1">
      <alignment horizontal="center"/>
    </xf>
    <xf numFmtId="49" fontId="15" fillId="36" borderId="22" xfId="0" applyNumberFormat="1" applyFont="1" applyFill="1" applyBorder="1" applyAlignment="1">
      <alignment horizontal="center"/>
    </xf>
    <xf numFmtId="49" fontId="15" fillId="36" borderId="17" xfId="0" applyNumberFormat="1" applyFont="1" applyFill="1" applyBorder="1" applyAlignment="1">
      <alignment horizontal="center"/>
    </xf>
    <xf numFmtId="49" fontId="15" fillId="36" borderId="18" xfId="0" applyNumberFormat="1" applyFont="1" applyFill="1" applyBorder="1" applyAlignment="1">
      <alignment horizontal="center"/>
    </xf>
    <xf numFmtId="0" fontId="35" fillId="36" borderId="0" xfId="0" applyFont="1" applyFill="1" applyAlignment="1">
      <alignment/>
    </xf>
    <xf numFmtId="0" fontId="36" fillId="37" borderId="12" xfId="0" applyFont="1" applyFill="1" applyBorder="1" applyAlignment="1">
      <alignment/>
    </xf>
    <xf numFmtId="2" fontId="37" fillId="37" borderId="14" xfId="0" applyNumberFormat="1" applyFont="1" applyFill="1" applyBorder="1" applyAlignment="1">
      <alignment horizontal="center"/>
    </xf>
    <xf numFmtId="1" fontId="36" fillId="37" borderId="13" xfId="0" applyNumberFormat="1" applyFont="1" applyFill="1" applyBorder="1" applyAlignment="1">
      <alignment horizontal="right"/>
    </xf>
    <xf numFmtId="0" fontId="36" fillId="37" borderId="12" xfId="0" applyFont="1" applyFill="1" applyBorder="1" applyAlignment="1">
      <alignment horizontal="center"/>
    </xf>
    <xf numFmtId="0" fontId="36" fillId="37" borderId="12" xfId="0" applyFont="1" applyFill="1" applyBorder="1" applyAlignment="1">
      <alignment horizontal="left"/>
    </xf>
    <xf numFmtId="49" fontId="36" fillId="37" borderId="12" xfId="0" applyNumberFormat="1" applyFont="1" applyFill="1" applyBorder="1" applyAlignment="1">
      <alignment horizontal="left"/>
    </xf>
    <xf numFmtId="0" fontId="38" fillId="36" borderId="11" xfId="0" applyNumberFormat="1" applyFont="1" applyFill="1" applyBorder="1" applyAlignment="1">
      <alignment horizontal="right"/>
    </xf>
    <xf numFmtId="0" fontId="38" fillId="36" borderId="10" xfId="0" applyNumberFormat="1" applyFont="1" applyFill="1" applyBorder="1" applyAlignment="1">
      <alignment horizontal="center"/>
    </xf>
    <xf numFmtId="0" fontId="38" fillId="36" borderId="10" xfId="0" applyFont="1" applyFill="1" applyBorder="1" applyAlignment="1">
      <alignment/>
    </xf>
    <xf numFmtId="0" fontId="38" fillId="36" borderId="10" xfId="0" applyFont="1" applyFill="1" applyBorder="1" applyAlignment="1">
      <alignment horizontal="center"/>
    </xf>
    <xf numFmtId="2" fontId="37" fillId="36" borderId="19" xfId="0" applyNumberFormat="1" applyFont="1" applyFill="1" applyBorder="1" applyAlignment="1">
      <alignment horizontal="center"/>
    </xf>
    <xf numFmtId="0" fontId="38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49" fontId="24" fillId="0" borderId="0" xfId="0" applyNumberFormat="1" applyFont="1" applyAlignment="1">
      <alignment horizontal="center"/>
    </xf>
    <xf numFmtId="0" fontId="39" fillId="0" borderId="0" xfId="0" applyFont="1" applyAlignment="1">
      <alignment horizontal="left"/>
    </xf>
    <xf numFmtId="0" fontId="37" fillId="0" borderId="0" xfId="0" applyFont="1" applyAlignment="1">
      <alignment horizontal="right"/>
    </xf>
    <xf numFmtId="49" fontId="29" fillId="34" borderId="0" xfId="0" applyNumberFormat="1" applyFont="1" applyFill="1" applyAlignment="1">
      <alignment horizontal="right"/>
    </xf>
    <xf numFmtId="49" fontId="29" fillId="34" borderId="0" xfId="0" applyNumberFormat="1" applyFont="1" applyFill="1" applyAlignment="1">
      <alignment horizontal="center"/>
    </xf>
    <xf numFmtId="49" fontId="29" fillId="34" borderId="0" xfId="0" applyNumberFormat="1" applyFont="1" applyFill="1" applyAlignment="1">
      <alignment/>
    </xf>
    <xf numFmtId="49" fontId="29" fillId="34" borderId="0" xfId="0" applyNumberFormat="1" applyFont="1" applyFill="1" applyAlignment="1">
      <alignment horizontal="left"/>
    </xf>
    <xf numFmtId="0" fontId="29" fillId="34" borderId="0" xfId="0" applyFont="1" applyFill="1" applyAlignment="1">
      <alignment horizontal="right"/>
    </xf>
    <xf numFmtId="49" fontId="27" fillId="34" borderId="0" xfId="0" applyNumberFormat="1" applyFont="1" applyFill="1" applyAlignment="1">
      <alignment horizontal="right"/>
    </xf>
    <xf numFmtId="49" fontId="27" fillId="34" borderId="0" xfId="0" applyNumberFormat="1" applyFont="1" applyFill="1" applyAlignment="1">
      <alignment horizontal="center"/>
    </xf>
    <xf numFmtId="49" fontId="27" fillId="34" borderId="0" xfId="0" applyNumberFormat="1" applyFont="1" applyFill="1" applyAlignment="1">
      <alignment/>
    </xf>
    <xf numFmtId="49" fontId="27" fillId="34" borderId="0" xfId="0" applyNumberFormat="1" applyFont="1" applyFill="1" applyAlignment="1">
      <alignment horizontal="left"/>
    </xf>
    <xf numFmtId="0" fontId="27" fillId="34" borderId="0" xfId="0" applyFont="1" applyFill="1" applyAlignment="1">
      <alignment horizontal="right"/>
    </xf>
    <xf numFmtId="49" fontId="29" fillId="35" borderId="0" xfId="0" applyNumberFormat="1" applyFont="1" applyFill="1" applyAlignment="1">
      <alignment horizontal="right"/>
    </xf>
    <xf numFmtId="49" fontId="29" fillId="35" borderId="0" xfId="0" applyNumberFormat="1" applyFont="1" applyFill="1" applyAlignment="1">
      <alignment horizontal="center"/>
    </xf>
    <xf numFmtId="49" fontId="29" fillId="35" borderId="0" xfId="0" applyNumberFormat="1" applyFont="1" applyFill="1" applyAlignment="1">
      <alignment/>
    </xf>
    <xf numFmtId="49" fontId="29" fillId="35" borderId="0" xfId="0" applyNumberFormat="1" applyFont="1" applyFill="1" applyAlignment="1">
      <alignment horizontal="left"/>
    </xf>
    <xf numFmtId="0" fontId="29" fillId="35" borderId="0" xfId="0" applyFont="1" applyFill="1" applyAlignment="1">
      <alignment horizontal="right"/>
    </xf>
    <xf numFmtId="49" fontId="27" fillId="35" borderId="0" xfId="0" applyNumberFormat="1" applyFont="1" applyFill="1" applyAlignment="1">
      <alignment horizontal="right"/>
    </xf>
    <xf numFmtId="49" fontId="27" fillId="35" borderId="0" xfId="0" applyNumberFormat="1" applyFont="1" applyFill="1" applyAlignment="1">
      <alignment horizontal="center"/>
    </xf>
    <xf numFmtId="49" fontId="27" fillId="35" borderId="0" xfId="0" applyNumberFormat="1" applyFont="1" applyFill="1" applyAlignment="1">
      <alignment/>
    </xf>
    <xf numFmtId="49" fontId="27" fillId="35" borderId="0" xfId="0" applyNumberFormat="1" applyFont="1" applyFill="1" applyAlignment="1">
      <alignment horizontal="left"/>
    </xf>
    <xf numFmtId="0" fontId="27" fillId="35" borderId="0" xfId="0" applyFont="1" applyFill="1" applyAlignment="1">
      <alignment horizontal="right"/>
    </xf>
    <xf numFmtId="0" fontId="40" fillId="0" borderId="0" xfId="0" applyFont="1" applyAlignment="1" quotePrefix="1">
      <alignment horizontal="left"/>
    </xf>
    <xf numFmtId="0" fontId="37" fillId="35" borderId="11" xfId="0" applyFont="1" applyFill="1" applyBorder="1" applyAlignment="1">
      <alignment horizontal="right"/>
    </xf>
    <xf numFmtId="0" fontId="37" fillId="35" borderId="10" xfId="0" applyFont="1" applyFill="1" applyBorder="1" applyAlignment="1">
      <alignment horizontal="right"/>
    </xf>
    <xf numFmtId="0" fontId="37" fillId="35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/>
    </xf>
    <xf numFmtId="49" fontId="37" fillId="35" borderId="10" xfId="0" applyNumberFormat="1" applyFont="1" applyFill="1" applyBorder="1" applyAlignment="1">
      <alignment horizontal="center"/>
    </xf>
    <xf numFmtId="0" fontId="37" fillId="35" borderId="10" xfId="0" applyFont="1" applyFill="1" applyBorder="1" applyAlignment="1">
      <alignment horizontal="left"/>
    </xf>
    <xf numFmtId="0" fontId="37" fillId="35" borderId="19" xfId="0" applyFont="1" applyFill="1" applyBorder="1" applyAlignment="1">
      <alignment horizontal="right"/>
    </xf>
    <xf numFmtId="0" fontId="25" fillId="0" borderId="0" xfId="0" applyFont="1" applyAlignment="1">
      <alignment horizontal="left"/>
    </xf>
    <xf numFmtId="1" fontId="37" fillId="37" borderId="13" xfId="0" applyNumberFormat="1" applyFont="1" applyFill="1" applyBorder="1" applyAlignment="1">
      <alignment horizontal="right"/>
    </xf>
    <xf numFmtId="0" fontId="37" fillId="37" borderId="12" xfId="0" applyFont="1" applyFill="1" applyBorder="1" applyAlignment="1">
      <alignment horizontal="center"/>
    </xf>
    <xf numFmtId="0" fontId="37" fillId="37" borderId="12" xfId="0" applyFont="1" applyFill="1" applyBorder="1" applyAlignment="1">
      <alignment horizontal="left"/>
    </xf>
    <xf numFmtId="49" fontId="37" fillId="37" borderId="12" xfId="0" applyNumberFormat="1" applyFont="1" applyFill="1" applyBorder="1" applyAlignment="1">
      <alignment horizontal="left"/>
    </xf>
    <xf numFmtId="0" fontId="37" fillId="37" borderId="12" xfId="0" applyFont="1" applyFill="1" applyBorder="1" applyAlignment="1">
      <alignment/>
    </xf>
    <xf numFmtId="0" fontId="25" fillId="36" borderId="0" xfId="0" applyNumberFormat="1" applyFont="1" applyFill="1" applyAlignment="1">
      <alignment/>
    </xf>
    <xf numFmtId="0" fontId="22" fillId="36" borderId="10" xfId="0" applyNumberFormat="1" applyFont="1" applyFill="1" applyBorder="1" applyAlignment="1">
      <alignment horizontal="right"/>
    </xf>
    <xf numFmtId="49" fontId="22" fillId="36" borderId="15" xfId="0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/>
    </xf>
    <xf numFmtId="49" fontId="7" fillId="36" borderId="0" xfId="0" applyNumberFormat="1" applyFont="1" applyFill="1" applyAlignment="1">
      <alignment horizontal="center"/>
    </xf>
    <xf numFmtId="49" fontId="16" fillId="0" borderId="18" xfId="0" applyNumberFormat="1" applyFont="1" applyFill="1" applyBorder="1" applyAlignment="1">
      <alignment horizontal="right" indent="1"/>
    </xf>
    <xf numFmtId="49" fontId="14" fillId="0" borderId="16" xfId="0" applyNumberFormat="1" applyFont="1" applyFill="1" applyBorder="1" applyAlignment="1">
      <alignment horizontal="left"/>
    </xf>
    <xf numFmtId="0" fontId="14" fillId="0" borderId="12" xfId="0" applyNumberFormat="1" applyFont="1" applyFill="1" applyBorder="1" applyAlignment="1">
      <alignment horizontal="right"/>
    </xf>
    <xf numFmtId="49" fontId="14" fillId="0" borderId="12" xfId="0" applyNumberFormat="1" applyFont="1" applyFill="1" applyBorder="1" applyAlignment="1">
      <alignment/>
    </xf>
    <xf numFmtId="49" fontId="15" fillId="0" borderId="13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5" fillId="0" borderId="16" xfId="0" applyNumberFormat="1" applyFont="1" applyFill="1" applyBorder="1" applyAlignment="1">
      <alignment horizontal="left" indent="1"/>
    </xf>
    <xf numFmtId="49" fontId="14" fillId="0" borderId="14" xfId="0" applyNumberFormat="1" applyFont="1" applyFill="1" applyBorder="1" applyAlignment="1">
      <alignment horizontal="right" indent="1"/>
    </xf>
    <xf numFmtId="0" fontId="0" fillId="0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14" fillId="0" borderId="20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right"/>
    </xf>
    <xf numFmtId="49" fontId="14" fillId="0" borderId="17" xfId="0" applyNumberFormat="1" applyFont="1" applyFill="1" applyBorder="1" applyAlignment="1">
      <alignment/>
    </xf>
    <xf numFmtId="49" fontId="15" fillId="0" borderId="22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20" xfId="0" applyNumberFormat="1" applyFont="1" applyFill="1" applyBorder="1" applyAlignment="1">
      <alignment horizontal="left" indent="1"/>
    </xf>
    <xf numFmtId="49" fontId="9" fillId="36" borderId="11" xfId="0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9" fillId="36" borderId="15" xfId="0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6" borderId="15" xfId="0" applyFont="1" applyFill="1" applyBorder="1" applyAlignment="1">
      <alignment horizontal="center"/>
    </xf>
    <xf numFmtId="0" fontId="42" fillId="34" borderId="0" xfId="0" applyNumberFormat="1" applyFont="1" applyFill="1" applyAlignment="1">
      <alignment horizontal="left"/>
    </xf>
    <xf numFmtId="0" fontId="40" fillId="34" borderId="0" xfId="0" applyFont="1" applyFill="1" applyAlignment="1">
      <alignment horizontal="center"/>
    </xf>
    <xf numFmtId="0" fontId="40" fillId="34" borderId="0" xfId="0" applyFont="1" applyFill="1" applyAlignment="1">
      <alignment/>
    </xf>
    <xf numFmtId="0" fontId="42" fillId="34" borderId="0" xfId="0" applyFont="1" applyFill="1" applyAlignment="1">
      <alignment horizontal="left"/>
    </xf>
    <xf numFmtId="172" fontId="43" fillId="34" borderId="0" xfId="0" applyNumberFormat="1" applyFont="1" applyFill="1" applyAlignment="1">
      <alignment horizontal="right"/>
    </xf>
    <xf numFmtId="172" fontId="44" fillId="36" borderId="0" xfId="0" applyNumberFormat="1" applyFont="1" applyFill="1" applyAlignment="1">
      <alignment/>
    </xf>
    <xf numFmtId="0" fontId="44" fillId="36" borderId="0" xfId="0" applyFont="1" applyFill="1" applyAlignment="1">
      <alignment/>
    </xf>
    <xf numFmtId="0" fontId="44" fillId="36" borderId="0" xfId="0" applyFont="1" applyFill="1" applyAlignment="1">
      <alignment horizontal="center"/>
    </xf>
    <xf numFmtId="0" fontId="30" fillId="36" borderId="0" xfId="0" applyFont="1" applyFill="1" applyAlignment="1">
      <alignment horizontal="center"/>
    </xf>
    <xf numFmtId="172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0" fillId="0" borderId="0" xfId="0" applyFont="1" applyAlignment="1">
      <alignment/>
    </xf>
    <xf numFmtId="0" fontId="41" fillId="34" borderId="0" xfId="0" applyNumberFormat="1" applyFont="1" applyFill="1" applyAlignment="1">
      <alignment horizontal="right"/>
    </xf>
    <xf numFmtId="0" fontId="45" fillId="36" borderId="0" xfId="0" applyFont="1" applyFill="1" applyAlignment="1">
      <alignment/>
    </xf>
    <xf numFmtId="0" fontId="45" fillId="0" borderId="0" xfId="0" applyFont="1" applyAlignment="1">
      <alignment/>
    </xf>
    <xf numFmtId="49" fontId="15" fillId="36" borderId="16" xfId="0" applyNumberFormat="1" applyFont="1" applyFill="1" applyBorder="1" applyAlignment="1">
      <alignment horizontal="left" indent="1"/>
    </xf>
    <xf numFmtId="49" fontId="14" fillId="36" borderId="14" xfId="0" applyNumberFormat="1" applyFont="1" applyFill="1" applyBorder="1" applyAlignment="1">
      <alignment horizontal="right" indent="1"/>
    </xf>
    <xf numFmtId="49" fontId="15" fillId="36" borderId="20" xfId="0" applyNumberFormat="1" applyFont="1" applyFill="1" applyBorder="1" applyAlignment="1">
      <alignment horizontal="left" indent="1"/>
    </xf>
    <xf numFmtId="49" fontId="16" fillId="36" borderId="18" xfId="0" applyNumberFormat="1" applyFont="1" applyFill="1" applyBorder="1" applyAlignment="1">
      <alignment horizontal="right" indent="1"/>
    </xf>
    <xf numFmtId="0" fontId="0" fillId="0" borderId="0" xfId="0" applyNumberFormat="1" applyFill="1" applyAlignment="1">
      <alignment/>
    </xf>
    <xf numFmtId="0" fontId="46" fillId="0" borderId="0" xfId="0" applyNumberFormat="1" applyFont="1" applyFill="1" applyAlignment="1">
      <alignment/>
    </xf>
    <xf numFmtId="0" fontId="2" fillId="0" borderId="0" xfId="0" applyFont="1" applyAlignment="1">
      <alignment horizontal="right"/>
    </xf>
    <xf numFmtId="0" fontId="3" fillId="33" borderId="19" xfId="0" applyFont="1" applyFill="1" applyBorder="1" applyAlignment="1">
      <alignment/>
    </xf>
    <xf numFmtId="0" fontId="3" fillId="34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vertical="center"/>
    </xf>
    <xf numFmtId="49" fontId="15" fillId="37" borderId="12" xfId="0" applyNumberFormat="1" applyFont="1" applyFill="1" applyBorder="1" applyAlignment="1">
      <alignment horizontal="center"/>
    </xf>
    <xf numFmtId="49" fontId="15" fillId="37" borderId="17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0" fontId="44" fillId="36" borderId="0" xfId="0" applyFont="1" applyFill="1" applyAlignment="1">
      <alignment horizontal="right"/>
    </xf>
    <xf numFmtId="172" fontId="43" fillId="34" borderId="0" xfId="0" applyNumberFormat="1" applyFont="1" applyFill="1" applyAlignment="1" quotePrefix="1">
      <alignment horizontal="right"/>
    </xf>
    <xf numFmtId="2" fontId="47" fillId="36" borderId="19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2" xfId="0" applyFont="1" applyFill="1" applyBorder="1" applyAlignment="1">
      <alignment horizontal="center"/>
    </xf>
    <xf numFmtId="2" fontId="37" fillId="38" borderId="19" xfId="0" applyNumberFormat="1" applyFont="1" applyFill="1" applyBorder="1" applyAlignment="1">
      <alignment horizontal="center"/>
    </xf>
    <xf numFmtId="49" fontId="1" fillId="36" borderId="0" xfId="0" applyNumberFormat="1" applyFont="1" applyFill="1" applyAlignment="1">
      <alignment horizontal="center"/>
    </xf>
    <xf numFmtId="49" fontId="7" fillId="36" borderId="0" xfId="0" applyNumberFormat="1" applyFont="1" applyFill="1" applyAlignment="1">
      <alignment horizontal="center"/>
    </xf>
    <xf numFmtId="0" fontId="34" fillId="35" borderId="11" xfId="0" applyFont="1" applyFill="1" applyBorder="1" applyAlignment="1">
      <alignment horizontal="center"/>
    </xf>
    <xf numFmtId="0" fontId="34" fillId="35" borderId="10" xfId="0" applyFont="1" applyFill="1" applyBorder="1" applyAlignment="1">
      <alignment horizontal="center"/>
    </xf>
    <xf numFmtId="0" fontId="34" fillId="35" borderId="19" xfId="0" applyFont="1" applyFill="1" applyBorder="1" applyAlignment="1">
      <alignment horizontal="center"/>
    </xf>
    <xf numFmtId="49" fontId="24" fillId="36" borderId="0" xfId="0" applyNumberFormat="1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9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9" sqref="A9"/>
    </sheetView>
  </sheetViews>
  <sheetFormatPr defaultColWidth="9.140625" defaultRowHeight="12.75"/>
  <cols>
    <col min="1" max="1" width="5.421875" style="90" customWidth="1"/>
    <col min="2" max="2" width="6.00390625" style="97" customWidth="1"/>
    <col min="3" max="3" width="9.140625" style="98" customWidth="1"/>
    <col min="4" max="4" width="22.57421875" style="85" customWidth="1"/>
    <col min="5" max="5" width="20.421875" style="85" bestFit="1" customWidth="1"/>
    <col min="6" max="6" width="11.28125" style="85" customWidth="1"/>
    <col min="7" max="7" width="32.7109375" style="85" bestFit="1" customWidth="1"/>
    <col min="8" max="8" width="23.28125" style="85" customWidth="1"/>
    <col min="9" max="16384" width="9.140625" style="85" customWidth="1"/>
  </cols>
  <sheetData>
    <row r="1" spans="1:9" ht="15" hidden="1">
      <c r="A1" s="80"/>
      <c r="B1" s="81"/>
      <c r="C1" s="82"/>
      <c r="D1" s="83"/>
      <c r="E1" s="83"/>
      <c r="F1" s="84" t="s">
        <v>64</v>
      </c>
      <c r="G1" s="83"/>
      <c r="H1" s="83"/>
      <c r="I1" s="83"/>
    </row>
    <row r="2" spans="1:9" ht="9.75" customHeight="1">
      <c r="A2" s="80"/>
      <c r="B2" s="81"/>
      <c r="C2" s="82"/>
      <c r="D2" s="83"/>
      <c r="E2" s="83"/>
      <c r="F2" s="84"/>
      <c r="G2" s="83"/>
      <c r="H2" s="83"/>
      <c r="I2" s="83"/>
    </row>
    <row r="3" spans="1:7" ht="15">
      <c r="A3" s="80"/>
      <c r="B3" s="81"/>
      <c r="C3" s="82"/>
      <c r="D3" s="83"/>
      <c r="E3" s="83"/>
      <c r="F3" s="84"/>
      <c r="G3" s="83"/>
    </row>
    <row r="4" spans="1:7" ht="15.75">
      <c r="A4" s="86"/>
      <c r="B4" s="87"/>
      <c r="C4" s="82"/>
      <c r="D4" s="83"/>
      <c r="E4" s="104"/>
      <c r="F4" s="103" t="s">
        <v>227</v>
      </c>
      <c r="G4" s="104"/>
    </row>
    <row r="5" spans="1:9" ht="15.75">
      <c r="A5" s="88"/>
      <c r="B5" s="87"/>
      <c r="C5" s="82"/>
      <c r="D5" s="83"/>
      <c r="E5" s="104"/>
      <c r="F5" s="103" t="s">
        <v>228</v>
      </c>
      <c r="G5" s="104"/>
      <c r="H5" s="99" t="s">
        <v>226</v>
      </c>
      <c r="I5" s="206" t="s">
        <v>333</v>
      </c>
    </row>
    <row r="6" spans="1:9" ht="15.75">
      <c r="A6" s="89"/>
      <c r="B6" s="87"/>
      <c r="C6" s="82"/>
      <c r="D6" s="83"/>
      <c r="E6" s="104"/>
      <c r="F6" s="103" t="s">
        <v>229</v>
      </c>
      <c r="G6" s="104"/>
      <c r="H6" s="99" t="s">
        <v>23</v>
      </c>
      <c r="I6" s="206" t="s">
        <v>334</v>
      </c>
    </row>
    <row r="7" spans="1:9" ht="15" customHeight="1">
      <c r="A7" s="89"/>
      <c r="B7" s="81"/>
      <c r="C7" s="82"/>
      <c r="D7" s="83"/>
      <c r="E7" s="83"/>
      <c r="F7" s="83"/>
      <c r="G7" s="83"/>
      <c r="H7" s="99" t="s">
        <v>66</v>
      </c>
      <c r="I7" s="96" t="s">
        <v>335</v>
      </c>
    </row>
    <row r="8" spans="1:9" ht="15.75" customHeight="1">
      <c r="A8" s="89"/>
      <c r="B8" s="100" t="s">
        <v>29</v>
      </c>
      <c r="C8" s="101"/>
      <c r="D8" s="102"/>
      <c r="E8" s="83"/>
      <c r="F8" s="83"/>
      <c r="G8" s="83"/>
      <c r="H8" s="99" t="s">
        <v>67</v>
      </c>
      <c r="I8" s="96" t="s">
        <v>336</v>
      </c>
    </row>
    <row r="9" spans="2:9" ht="12.75">
      <c r="B9" s="91" t="s">
        <v>30</v>
      </c>
      <c r="C9" s="92" t="s">
        <v>31</v>
      </c>
      <c r="D9" s="93" t="s">
        <v>32</v>
      </c>
      <c r="E9" s="94" t="s">
        <v>33</v>
      </c>
      <c r="F9" s="92" t="s">
        <v>34</v>
      </c>
      <c r="G9" s="93" t="s">
        <v>35</v>
      </c>
      <c r="H9" s="93" t="s">
        <v>36</v>
      </c>
      <c r="I9" s="95" t="s">
        <v>37</v>
      </c>
    </row>
    <row r="10" spans="1:9" ht="15" customHeight="1">
      <c r="A10" s="111" t="s">
        <v>276</v>
      </c>
      <c r="B10" s="112">
        <v>1</v>
      </c>
      <c r="C10" s="113" t="s">
        <v>147</v>
      </c>
      <c r="D10" s="114" t="s">
        <v>230</v>
      </c>
      <c r="E10" s="114" t="s">
        <v>231</v>
      </c>
      <c r="F10" s="113" t="s">
        <v>69</v>
      </c>
      <c r="G10" s="114" t="s">
        <v>232</v>
      </c>
      <c r="H10" s="114" t="s">
        <v>233</v>
      </c>
      <c r="I10" s="115" t="s">
        <v>151</v>
      </c>
    </row>
    <row r="11" spans="1:9" ht="15" customHeight="1">
      <c r="A11" s="111" t="s">
        <v>277</v>
      </c>
      <c r="B11" s="112">
        <v>2</v>
      </c>
      <c r="C11" s="113" t="s">
        <v>68</v>
      </c>
      <c r="D11" s="114" t="s">
        <v>74</v>
      </c>
      <c r="E11" s="114" t="s">
        <v>181</v>
      </c>
      <c r="F11" s="113" t="s">
        <v>69</v>
      </c>
      <c r="G11" s="114" t="s">
        <v>75</v>
      </c>
      <c r="H11" s="114" t="s">
        <v>71</v>
      </c>
      <c r="I11" s="115" t="s">
        <v>152</v>
      </c>
    </row>
    <row r="12" spans="1:9" ht="15" customHeight="1">
      <c r="A12" s="111" t="s">
        <v>278</v>
      </c>
      <c r="B12" s="112">
        <v>3</v>
      </c>
      <c r="C12" s="113" t="s">
        <v>68</v>
      </c>
      <c r="D12" s="114" t="s">
        <v>234</v>
      </c>
      <c r="E12" s="114" t="s">
        <v>235</v>
      </c>
      <c r="F12" s="113" t="s">
        <v>69</v>
      </c>
      <c r="G12" s="114" t="s">
        <v>110</v>
      </c>
      <c r="H12" s="114" t="s">
        <v>77</v>
      </c>
      <c r="I12" s="115" t="s">
        <v>153</v>
      </c>
    </row>
    <row r="13" spans="1:9" ht="15" customHeight="1">
      <c r="A13" s="111" t="s">
        <v>279</v>
      </c>
      <c r="B13" s="112">
        <v>4</v>
      </c>
      <c r="C13" s="113" t="s">
        <v>68</v>
      </c>
      <c r="D13" s="114" t="s">
        <v>72</v>
      </c>
      <c r="E13" s="114" t="s">
        <v>73</v>
      </c>
      <c r="F13" s="113" t="s">
        <v>69</v>
      </c>
      <c r="G13" s="114" t="s">
        <v>110</v>
      </c>
      <c r="H13" s="114" t="s">
        <v>71</v>
      </c>
      <c r="I13" s="115" t="s">
        <v>154</v>
      </c>
    </row>
    <row r="14" spans="1:9" ht="15" customHeight="1">
      <c r="A14" s="111" t="s">
        <v>280</v>
      </c>
      <c r="B14" s="112">
        <v>5</v>
      </c>
      <c r="C14" s="113" t="s">
        <v>91</v>
      </c>
      <c r="D14" s="114" t="s">
        <v>145</v>
      </c>
      <c r="E14" s="114" t="s">
        <v>146</v>
      </c>
      <c r="F14" s="113" t="s">
        <v>69</v>
      </c>
      <c r="G14" s="114" t="s">
        <v>78</v>
      </c>
      <c r="H14" s="114" t="s">
        <v>81</v>
      </c>
      <c r="I14" s="115" t="s">
        <v>155</v>
      </c>
    </row>
    <row r="15" spans="1:9" ht="15" customHeight="1">
      <c r="A15" s="111" t="s">
        <v>281</v>
      </c>
      <c r="B15" s="112">
        <v>6</v>
      </c>
      <c r="C15" s="113" t="s">
        <v>91</v>
      </c>
      <c r="D15" s="114" t="s">
        <v>199</v>
      </c>
      <c r="E15" s="114" t="s">
        <v>205</v>
      </c>
      <c r="F15" s="113" t="s">
        <v>69</v>
      </c>
      <c r="G15" s="114" t="s">
        <v>75</v>
      </c>
      <c r="H15" s="114" t="s">
        <v>200</v>
      </c>
      <c r="I15" s="115" t="s">
        <v>156</v>
      </c>
    </row>
    <row r="16" spans="1:9" ht="15" customHeight="1">
      <c r="A16" s="111" t="s">
        <v>282</v>
      </c>
      <c r="B16" s="112">
        <v>7</v>
      </c>
      <c r="C16" s="113" t="s">
        <v>68</v>
      </c>
      <c r="D16" s="114" t="s">
        <v>236</v>
      </c>
      <c r="E16" s="114" t="s">
        <v>237</v>
      </c>
      <c r="F16" s="113" t="s">
        <v>238</v>
      </c>
      <c r="G16" s="114" t="s">
        <v>239</v>
      </c>
      <c r="H16" s="114" t="s">
        <v>77</v>
      </c>
      <c r="I16" s="115" t="s">
        <v>157</v>
      </c>
    </row>
    <row r="17" spans="1:9" ht="15" customHeight="1">
      <c r="A17" s="111" t="s">
        <v>283</v>
      </c>
      <c r="B17" s="112">
        <v>8</v>
      </c>
      <c r="C17" s="113" t="s">
        <v>91</v>
      </c>
      <c r="D17" s="114" t="s">
        <v>82</v>
      </c>
      <c r="E17" s="114" t="s">
        <v>83</v>
      </c>
      <c r="F17" s="113" t="s">
        <v>69</v>
      </c>
      <c r="G17" s="114" t="s">
        <v>78</v>
      </c>
      <c r="H17" s="114" t="s">
        <v>79</v>
      </c>
      <c r="I17" s="115" t="s">
        <v>158</v>
      </c>
    </row>
    <row r="18" spans="1:9" ht="15" customHeight="1">
      <c r="A18" s="111" t="s">
        <v>284</v>
      </c>
      <c r="B18" s="112">
        <v>9</v>
      </c>
      <c r="C18" s="113" t="s">
        <v>91</v>
      </c>
      <c r="D18" s="114" t="s">
        <v>203</v>
      </c>
      <c r="E18" s="114" t="s">
        <v>204</v>
      </c>
      <c r="F18" s="113" t="s">
        <v>69</v>
      </c>
      <c r="G18" s="114" t="s">
        <v>110</v>
      </c>
      <c r="H18" s="114" t="s">
        <v>200</v>
      </c>
      <c r="I18" s="115" t="s">
        <v>159</v>
      </c>
    </row>
    <row r="19" spans="1:9" ht="15" customHeight="1">
      <c r="A19" s="111" t="s">
        <v>285</v>
      </c>
      <c r="B19" s="112">
        <v>10</v>
      </c>
      <c r="C19" s="113" t="s">
        <v>91</v>
      </c>
      <c r="D19" s="114" t="s">
        <v>240</v>
      </c>
      <c r="E19" s="114" t="s">
        <v>241</v>
      </c>
      <c r="F19" s="113" t="s">
        <v>69</v>
      </c>
      <c r="G19" s="114" t="s">
        <v>242</v>
      </c>
      <c r="H19" s="114" t="s">
        <v>243</v>
      </c>
      <c r="I19" s="115" t="s">
        <v>160</v>
      </c>
    </row>
    <row r="20" spans="1:9" ht="15" customHeight="1">
      <c r="A20" s="111" t="s">
        <v>286</v>
      </c>
      <c r="B20" s="112">
        <v>11</v>
      </c>
      <c r="C20" s="113" t="s">
        <v>84</v>
      </c>
      <c r="D20" s="114" t="s">
        <v>113</v>
      </c>
      <c r="E20" s="114" t="s">
        <v>244</v>
      </c>
      <c r="F20" s="113" t="s">
        <v>69</v>
      </c>
      <c r="G20" s="114" t="s">
        <v>80</v>
      </c>
      <c r="H20" s="114" t="s">
        <v>96</v>
      </c>
      <c r="I20" s="115" t="s">
        <v>161</v>
      </c>
    </row>
    <row r="21" spans="1:9" ht="15" customHeight="1">
      <c r="A21" s="111" t="s">
        <v>287</v>
      </c>
      <c r="B21" s="112">
        <v>12</v>
      </c>
      <c r="C21" s="113" t="s">
        <v>88</v>
      </c>
      <c r="D21" s="114" t="s">
        <v>103</v>
      </c>
      <c r="E21" s="114" t="s">
        <v>104</v>
      </c>
      <c r="F21" s="113" t="s">
        <v>69</v>
      </c>
      <c r="G21" s="114" t="s">
        <v>95</v>
      </c>
      <c r="H21" s="114" t="s">
        <v>105</v>
      </c>
      <c r="I21" s="115" t="s">
        <v>162</v>
      </c>
    </row>
    <row r="22" spans="1:9" ht="15" customHeight="1">
      <c r="A22" s="111" t="s">
        <v>288</v>
      </c>
      <c r="B22" s="112">
        <v>14</v>
      </c>
      <c r="C22" s="113" t="s">
        <v>84</v>
      </c>
      <c r="D22" s="114" t="s">
        <v>92</v>
      </c>
      <c r="E22" s="114" t="s">
        <v>93</v>
      </c>
      <c r="F22" s="113" t="s">
        <v>94</v>
      </c>
      <c r="G22" s="114" t="s">
        <v>95</v>
      </c>
      <c r="H22" s="114" t="s">
        <v>96</v>
      </c>
      <c r="I22" s="115" t="s">
        <v>163</v>
      </c>
    </row>
    <row r="23" spans="1:9" ht="15" customHeight="1">
      <c r="A23" s="111" t="s">
        <v>289</v>
      </c>
      <c r="B23" s="112">
        <v>15</v>
      </c>
      <c r="C23" s="113" t="s">
        <v>84</v>
      </c>
      <c r="D23" s="114" t="s">
        <v>122</v>
      </c>
      <c r="E23" s="114" t="s">
        <v>123</v>
      </c>
      <c r="F23" s="113" t="s">
        <v>69</v>
      </c>
      <c r="G23" s="114" t="s">
        <v>80</v>
      </c>
      <c r="H23" s="114" t="s">
        <v>96</v>
      </c>
      <c r="I23" s="115" t="s">
        <v>164</v>
      </c>
    </row>
    <row r="24" spans="1:9" ht="15" customHeight="1">
      <c r="A24" s="111" t="s">
        <v>290</v>
      </c>
      <c r="B24" s="112">
        <v>16</v>
      </c>
      <c r="C24" s="113" t="s">
        <v>84</v>
      </c>
      <c r="D24" s="114" t="s">
        <v>100</v>
      </c>
      <c r="E24" s="114" t="s">
        <v>101</v>
      </c>
      <c r="F24" s="113" t="s">
        <v>69</v>
      </c>
      <c r="G24" s="114" t="s">
        <v>95</v>
      </c>
      <c r="H24" s="114" t="s">
        <v>96</v>
      </c>
      <c r="I24" s="115" t="s">
        <v>165</v>
      </c>
    </row>
    <row r="25" spans="1:9" ht="15" customHeight="1">
      <c r="A25" s="111" t="s">
        <v>291</v>
      </c>
      <c r="B25" s="112">
        <v>17</v>
      </c>
      <c r="C25" s="113" t="s">
        <v>88</v>
      </c>
      <c r="D25" s="114" t="s">
        <v>106</v>
      </c>
      <c r="E25" s="114" t="s">
        <v>198</v>
      </c>
      <c r="F25" s="113" t="s">
        <v>69</v>
      </c>
      <c r="G25" s="114" t="s">
        <v>107</v>
      </c>
      <c r="H25" s="114" t="s">
        <v>87</v>
      </c>
      <c r="I25" s="115" t="s">
        <v>166</v>
      </c>
    </row>
    <row r="26" spans="1:9" ht="15" customHeight="1">
      <c r="A26" s="111" t="s">
        <v>292</v>
      </c>
      <c r="B26" s="112">
        <v>18</v>
      </c>
      <c r="C26" s="113" t="s">
        <v>117</v>
      </c>
      <c r="D26" s="114" t="s">
        <v>337</v>
      </c>
      <c r="E26" s="114" t="s">
        <v>245</v>
      </c>
      <c r="F26" s="113" t="s">
        <v>69</v>
      </c>
      <c r="G26" s="114" t="s">
        <v>246</v>
      </c>
      <c r="H26" s="114" t="s">
        <v>247</v>
      </c>
      <c r="I26" s="115" t="s">
        <v>167</v>
      </c>
    </row>
    <row r="27" spans="1:9" ht="15" customHeight="1">
      <c r="A27" s="111" t="s">
        <v>293</v>
      </c>
      <c r="B27" s="112">
        <v>19</v>
      </c>
      <c r="C27" s="113" t="s">
        <v>88</v>
      </c>
      <c r="D27" s="114" t="s">
        <v>115</v>
      </c>
      <c r="E27" s="114" t="s">
        <v>116</v>
      </c>
      <c r="F27" s="113" t="s">
        <v>69</v>
      </c>
      <c r="G27" s="114" t="s">
        <v>107</v>
      </c>
      <c r="H27" s="114" t="s">
        <v>87</v>
      </c>
      <c r="I27" s="115" t="s">
        <v>168</v>
      </c>
    </row>
    <row r="28" spans="1:9" ht="15" customHeight="1">
      <c r="A28" s="111" t="s">
        <v>294</v>
      </c>
      <c r="B28" s="112">
        <v>20</v>
      </c>
      <c r="C28" s="113" t="s">
        <v>88</v>
      </c>
      <c r="D28" s="114" t="s">
        <v>114</v>
      </c>
      <c r="E28" s="114" t="s">
        <v>206</v>
      </c>
      <c r="F28" s="113" t="s">
        <v>69</v>
      </c>
      <c r="G28" s="114" t="s">
        <v>107</v>
      </c>
      <c r="H28" s="114" t="s">
        <v>87</v>
      </c>
      <c r="I28" s="115" t="s">
        <v>169</v>
      </c>
    </row>
    <row r="29" spans="1:9" ht="15" customHeight="1">
      <c r="A29" s="111" t="s">
        <v>295</v>
      </c>
      <c r="B29" s="112">
        <v>22</v>
      </c>
      <c r="C29" s="113" t="s">
        <v>84</v>
      </c>
      <c r="D29" s="114" t="s">
        <v>97</v>
      </c>
      <c r="E29" s="114" t="s">
        <v>98</v>
      </c>
      <c r="F29" s="113" t="s">
        <v>69</v>
      </c>
      <c r="G29" s="114" t="s">
        <v>70</v>
      </c>
      <c r="H29" s="114" t="s">
        <v>99</v>
      </c>
      <c r="I29" s="115" t="s">
        <v>170</v>
      </c>
    </row>
    <row r="30" spans="1:9" ht="15" customHeight="1">
      <c r="A30" s="111" t="s">
        <v>296</v>
      </c>
      <c r="B30" s="112">
        <v>210</v>
      </c>
      <c r="C30" s="113" t="s">
        <v>132</v>
      </c>
      <c r="D30" s="114" t="s">
        <v>267</v>
      </c>
      <c r="E30" s="114" t="s">
        <v>268</v>
      </c>
      <c r="F30" s="113" t="s">
        <v>69</v>
      </c>
      <c r="G30" s="114" t="s">
        <v>110</v>
      </c>
      <c r="H30" s="114" t="s">
        <v>89</v>
      </c>
      <c r="I30" s="115" t="s">
        <v>171</v>
      </c>
    </row>
    <row r="31" spans="1:9" ht="15" customHeight="1">
      <c r="A31" s="111" t="s">
        <v>297</v>
      </c>
      <c r="B31" s="112">
        <v>211</v>
      </c>
      <c r="C31" s="113" t="s">
        <v>132</v>
      </c>
      <c r="D31" s="114" t="s">
        <v>270</v>
      </c>
      <c r="E31" s="114" t="s">
        <v>298</v>
      </c>
      <c r="F31" s="113" t="s">
        <v>299</v>
      </c>
      <c r="G31" s="114" t="s">
        <v>110</v>
      </c>
      <c r="H31" s="114" t="s">
        <v>89</v>
      </c>
      <c r="I31" s="115" t="s">
        <v>172</v>
      </c>
    </row>
    <row r="32" spans="1:9" ht="15" customHeight="1">
      <c r="A32" s="111" t="s">
        <v>300</v>
      </c>
      <c r="B32" s="112">
        <v>200</v>
      </c>
      <c r="C32" s="113" t="s">
        <v>132</v>
      </c>
      <c r="D32" s="114" t="s">
        <v>4</v>
      </c>
      <c r="E32" s="114" t="s">
        <v>263</v>
      </c>
      <c r="F32" s="113" t="s">
        <v>94</v>
      </c>
      <c r="G32" s="114" t="s">
        <v>221</v>
      </c>
      <c r="H32" s="114" t="s">
        <v>89</v>
      </c>
      <c r="I32" s="115" t="s">
        <v>173</v>
      </c>
    </row>
    <row r="33" spans="1:9" ht="15" customHeight="1">
      <c r="A33" s="111" t="s">
        <v>301</v>
      </c>
      <c r="B33" s="112">
        <v>201</v>
      </c>
      <c r="C33" s="113" t="s">
        <v>132</v>
      </c>
      <c r="D33" s="114" t="s">
        <v>18</v>
      </c>
      <c r="E33" s="114" t="s">
        <v>19</v>
      </c>
      <c r="F33" s="113" t="s">
        <v>69</v>
      </c>
      <c r="G33" s="114" t="s">
        <v>70</v>
      </c>
      <c r="H33" s="114" t="s">
        <v>102</v>
      </c>
      <c r="I33" s="115" t="s">
        <v>174</v>
      </c>
    </row>
    <row r="34" spans="1:9" ht="15" customHeight="1">
      <c r="A34" s="111" t="s">
        <v>302</v>
      </c>
      <c r="B34" s="112">
        <v>204</v>
      </c>
      <c r="C34" s="113" t="s">
        <v>132</v>
      </c>
      <c r="D34" s="114" t="s">
        <v>20</v>
      </c>
      <c r="E34" s="114" t="s">
        <v>21</v>
      </c>
      <c r="F34" s="113" t="s">
        <v>69</v>
      </c>
      <c r="G34" s="114" t="s">
        <v>222</v>
      </c>
      <c r="H34" s="114" t="s">
        <v>102</v>
      </c>
      <c r="I34" s="115" t="s">
        <v>175</v>
      </c>
    </row>
    <row r="35" spans="1:9" ht="15" customHeight="1">
      <c r="A35" s="111" t="s">
        <v>303</v>
      </c>
      <c r="B35" s="112">
        <v>205</v>
      </c>
      <c r="C35" s="113" t="s">
        <v>132</v>
      </c>
      <c r="D35" s="114" t="s">
        <v>135</v>
      </c>
      <c r="E35" s="114" t="s">
        <v>136</v>
      </c>
      <c r="F35" s="113" t="s">
        <v>69</v>
      </c>
      <c r="G35" s="114" t="s">
        <v>134</v>
      </c>
      <c r="H35" s="114" t="s">
        <v>102</v>
      </c>
      <c r="I35" s="115" t="s">
        <v>176</v>
      </c>
    </row>
    <row r="36" spans="1:9" ht="15" customHeight="1">
      <c r="A36" s="111" t="s">
        <v>304</v>
      </c>
      <c r="B36" s="112">
        <v>206</v>
      </c>
      <c r="C36" s="113" t="s">
        <v>132</v>
      </c>
      <c r="D36" s="114" t="s">
        <v>133</v>
      </c>
      <c r="E36" s="114" t="s">
        <v>223</v>
      </c>
      <c r="F36" s="113" t="s">
        <v>69</v>
      </c>
      <c r="G36" s="114" t="s">
        <v>134</v>
      </c>
      <c r="H36" s="114" t="s">
        <v>102</v>
      </c>
      <c r="I36" s="115" t="s">
        <v>177</v>
      </c>
    </row>
    <row r="37" spans="1:9" ht="15" customHeight="1">
      <c r="A37" s="111" t="s">
        <v>305</v>
      </c>
      <c r="B37" s="112">
        <v>207</v>
      </c>
      <c r="C37" s="113" t="s">
        <v>132</v>
      </c>
      <c r="D37" s="114" t="s">
        <v>108</v>
      </c>
      <c r="E37" s="114" t="s">
        <v>109</v>
      </c>
      <c r="F37" s="113" t="s">
        <v>69</v>
      </c>
      <c r="G37" s="114" t="s">
        <v>224</v>
      </c>
      <c r="H37" s="114" t="s">
        <v>102</v>
      </c>
      <c r="I37" s="115" t="s">
        <v>178</v>
      </c>
    </row>
    <row r="38" spans="1:9" ht="15" customHeight="1">
      <c r="A38" s="111" t="s">
        <v>306</v>
      </c>
      <c r="B38" s="112">
        <v>209</v>
      </c>
      <c r="C38" s="113" t="s">
        <v>132</v>
      </c>
      <c r="D38" s="114" t="s">
        <v>85</v>
      </c>
      <c r="E38" s="114" t="s">
        <v>86</v>
      </c>
      <c r="F38" s="113" t="s">
        <v>69</v>
      </c>
      <c r="G38" s="114" t="s">
        <v>134</v>
      </c>
      <c r="H38" s="114" t="s">
        <v>102</v>
      </c>
      <c r="I38" s="115" t="s">
        <v>179</v>
      </c>
    </row>
    <row r="39" spans="1:9" ht="15" customHeight="1">
      <c r="A39" s="111" t="s">
        <v>307</v>
      </c>
      <c r="B39" s="112">
        <v>208</v>
      </c>
      <c r="C39" s="113" t="s">
        <v>132</v>
      </c>
      <c r="D39" s="114" t="s">
        <v>22</v>
      </c>
      <c r="E39" s="114" t="s">
        <v>137</v>
      </c>
      <c r="F39" s="113" t="s">
        <v>69</v>
      </c>
      <c r="G39" s="114" t="s">
        <v>80</v>
      </c>
      <c r="H39" s="114" t="s">
        <v>90</v>
      </c>
      <c r="I39" s="115" t="s">
        <v>180</v>
      </c>
    </row>
    <row r="40" spans="1:9" ht="15" customHeight="1">
      <c r="A40" s="111" t="s">
        <v>308</v>
      </c>
      <c r="B40" s="112">
        <v>23</v>
      </c>
      <c r="C40" s="113" t="s">
        <v>91</v>
      </c>
      <c r="D40" s="114" t="s">
        <v>208</v>
      </c>
      <c r="E40" s="114" t="s">
        <v>209</v>
      </c>
      <c r="F40" s="113" t="s">
        <v>69</v>
      </c>
      <c r="G40" s="114" t="s">
        <v>95</v>
      </c>
      <c r="H40" s="114" t="s">
        <v>79</v>
      </c>
      <c r="I40" s="115" t="s">
        <v>182</v>
      </c>
    </row>
    <row r="41" spans="1:9" ht="15" customHeight="1">
      <c r="A41" s="111" t="s">
        <v>309</v>
      </c>
      <c r="B41" s="112">
        <v>24</v>
      </c>
      <c r="C41" s="113" t="s">
        <v>68</v>
      </c>
      <c r="D41" s="114" t="s">
        <v>212</v>
      </c>
      <c r="E41" s="114" t="s">
        <v>14</v>
      </c>
      <c r="F41" s="113" t="s">
        <v>69</v>
      </c>
      <c r="G41" s="114" t="s">
        <v>78</v>
      </c>
      <c r="H41" s="114" t="s">
        <v>71</v>
      </c>
      <c r="I41" s="115" t="s">
        <v>183</v>
      </c>
    </row>
    <row r="42" spans="1:9" ht="15" customHeight="1">
      <c r="A42" s="111" t="s">
        <v>310</v>
      </c>
      <c r="B42" s="112">
        <v>25</v>
      </c>
      <c r="C42" s="113" t="s">
        <v>91</v>
      </c>
      <c r="D42" s="114" t="s">
        <v>111</v>
      </c>
      <c r="E42" s="114" t="s">
        <v>112</v>
      </c>
      <c r="F42" s="113" t="s">
        <v>94</v>
      </c>
      <c r="G42" s="114" t="s">
        <v>78</v>
      </c>
      <c r="H42" s="114" t="s">
        <v>81</v>
      </c>
      <c r="I42" s="115" t="s">
        <v>184</v>
      </c>
    </row>
    <row r="43" spans="1:9" ht="15" customHeight="1">
      <c r="A43" s="111" t="s">
        <v>311</v>
      </c>
      <c r="B43" s="112">
        <v>26</v>
      </c>
      <c r="C43" s="113" t="s">
        <v>117</v>
      </c>
      <c r="D43" s="114" t="s">
        <v>202</v>
      </c>
      <c r="E43" s="114" t="s">
        <v>210</v>
      </c>
      <c r="F43" s="113" t="s">
        <v>69</v>
      </c>
      <c r="G43" s="114" t="s">
        <v>130</v>
      </c>
      <c r="H43" s="114" t="s">
        <v>17</v>
      </c>
      <c r="I43" s="115" t="s">
        <v>185</v>
      </c>
    </row>
    <row r="44" spans="1:9" ht="15" customHeight="1">
      <c r="A44" s="111" t="s">
        <v>312</v>
      </c>
      <c r="B44" s="112">
        <v>28</v>
      </c>
      <c r="C44" s="113" t="s">
        <v>84</v>
      </c>
      <c r="D44" s="114" t="s">
        <v>248</v>
      </c>
      <c r="E44" s="114" t="s">
        <v>249</v>
      </c>
      <c r="F44" s="113" t="s">
        <v>69</v>
      </c>
      <c r="G44" s="114" t="s">
        <v>201</v>
      </c>
      <c r="H44" s="114" t="s">
        <v>250</v>
      </c>
      <c r="I44" s="115" t="s">
        <v>186</v>
      </c>
    </row>
    <row r="45" spans="1:9" ht="15" customHeight="1">
      <c r="A45" s="111" t="s">
        <v>313</v>
      </c>
      <c r="B45" s="112">
        <v>29</v>
      </c>
      <c r="C45" s="113" t="s">
        <v>117</v>
      </c>
      <c r="D45" s="114" t="s">
        <v>148</v>
      </c>
      <c r="E45" s="114" t="s">
        <v>338</v>
      </c>
      <c r="F45" s="113" t="s">
        <v>69</v>
      </c>
      <c r="G45" s="114" t="s">
        <v>134</v>
      </c>
      <c r="H45" s="114" t="s">
        <v>3</v>
      </c>
      <c r="I45" s="115" t="s">
        <v>187</v>
      </c>
    </row>
    <row r="46" spans="1:9" ht="15" customHeight="1">
      <c r="A46" s="111" t="s">
        <v>314</v>
      </c>
      <c r="B46" s="112">
        <v>30</v>
      </c>
      <c r="C46" s="113" t="s">
        <v>117</v>
      </c>
      <c r="D46" s="114" t="s">
        <v>118</v>
      </c>
      <c r="E46" s="114" t="s">
        <v>119</v>
      </c>
      <c r="F46" s="113" t="s">
        <v>69</v>
      </c>
      <c r="G46" s="114" t="s">
        <v>76</v>
      </c>
      <c r="H46" s="114" t="s">
        <v>149</v>
      </c>
      <c r="I46" s="115" t="s">
        <v>188</v>
      </c>
    </row>
    <row r="47" spans="1:9" ht="15" customHeight="1">
      <c r="A47" s="111" t="s">
        <v>315</v>
      </c>
      <c r="B47" s="112">
        <v>31</v>
      </c>
      <c r="C47" s="113" t="s">
        <v>117</v>
      </c>
      <c r="D47" s="114" t="s">
        <v>0</v>
      </c>
      <c r="E47" s="114" t="s">
        <v>1</v>
      </c>
      <c r="F47" s="113" t="s">
        <v>69</v>
      </c>
      <c r="G47" s="114" t="s">
        <v>107</v>
      </c>
      <c r="H47" s="114" t="s">
        <v>99</v>
      </c>
      <c r="I47" s="115" t="s">
        <v>189</v>
      </c>
    </row>
    <row r="48" spans="1:9" ht="15" customHeight="1">
      <c r="A48" s="111" t="s">
        <v>316</v>
      </c>
      <c r="B48" s="112">
        <v>32</v>
      </c>
      <c r="C48" s="113" t="s">
        <v>84</v>
      </c>
      <c r="D48" s="114" t="s">
        <v>317</v>
      </c>
      <c r="E48" s="114" t="s">
        <v>207</v>
      </c>
      <c r="F48" s="113" t="s">
        <v>69</v>
      </c>
      <c r="G48" s="114" t="s">
        <v>95</v>
      </c>
      <c r="H48" s="114" t="s">
        <v>96</v>
      </c>
      <c r="I48" s="115" t="s">
        <v>190</v>
      </c>
    </row>
    <row r="49" spans="1:9" ht="15" customHeight="1">
      <c r="A49" s="111" t="s">
        <v>318</v>
      </c>
      <c r="B49" s="112">
        <v>33</v>
      </c>
      <c r="C49" s="113" t="s">
        <v>88</v>
      </c>
      <c r="D49" s="114" t="s">
        <v>251</v>
      </c>
      <c r="E49" s="114" t="s">
        <v>252</v>
      </c>
      <c r="F49" s="113" t="s">
        <v>69</v>
      </c>
      <c r="G49" s="114" t="s">
        <v>95</v>
      </c>
      <c r="H49" s="114" t="s">
        <v>253</v>
      </c>
      <c r="I49" s="115" t="s">
        <v>191</v>
      </c>
    </row>
    <row r="50" spans="1:9" ht="15" customHeight="1">
      <c r="A50" s="111" t="s">
        <v>319</v>
      </c>
      <c r="B50" s="112">
        <v>34</v>
      </c>
      <c r="C50" s="113" t="s">
        <v>117</v>
      </c>
      <c r="D50" s="114" t="s">
        <v>7</v>
      </c>
      <c r="E50" s="114" t="s">
        <v>8</v>
      </c>
      <c r="F50" s="113" t="s">
        <v>94</v>
      </c>
      <c r="G50" s="114" t="s">
        <v>9</v>
      </c>
      <c r="H50" s="114" t="s">
        <v>10</v>
      </c>
      <c r="I50" s="115" t="s">
        <v>192</v>
      </c>
    </row>
    <row r="51" spans="1:9" ht="15" customHeight="1">
      <c r="A51" s="111" t="s">
        <v>320</v>
      </c>
      <c r="B51" s="112">
        <v>35</v>
      </c>
      <c r="C51" s="113" t="s">
        <v>117</v>
      </c>
      <c r="D51" s="114" t="s">
        <v>339</v>
      </c>
      <c r="E51" s="114" t="s">
        <v>120</v>
      </c>
      <c r="F51" s="113" t="s">
        <v>69</v>
      </c>
      <c r="G51" s="114" t="s">
        <v>211</v>
      </c>
      <c r="H51" s="114" t="s">
        <v>121</v>
      </c>
      <c r="I51" s="115" t="s">
        <v>193</v>
      </c>
    </row>
    <row r="52" spans="1:9" ht="15" customHeight="1">
      <c r="A52" s="111" t="s">
        <v>321</v>
      </c>
      <c r="B52" s="112">
        <v>36</v>
      </c>
      <c r="C52" s="113" t="s">
        <v>117</v>
      </c>
      <c r="D52" s="114" t="s">
        <v>125</v>
      </c>
      <c r="E52" s="114" t="s">
        <v>126</v>
      </c>
      <c r="F52" s="113" t="s">
        <v>69</v>
      </c>
      <c r="G52" s="114" t="s">
        <v>70</v>
      </c>
      <c r="H52" s="114" t="s">
        <v>99</v>
      </c>
      <c r="I52" s="115" t="s">
        <v>194</v>
      </c>
    </row>
    <row r="53" spans="1:9" ht="15" customHeight="1">
      <c r="A53" s="111" t="s">
        <v>322</v>
      </c>
      <c r="B53" s="112">
        <v>37</v>
      </c>
      <c r="C53" s="113" t="s">
        <v>84</v>
      </c>
      <c r="D53" s="114" t="s">
        <v>13</v>
      </c>
      <c r="E53" s="114" t="s">
        <v>15</v>
      </c>
      <c r="F53" s="113" t="s">
        <v>69</v>
      </c>
      <c r="G53" s="114" t="s">
        <v>95</v>
      </c>
      <c r="H53" s="114" t="s">
        <v>96</v>
      </c>
      <c r="I53" s="115" t="s">
        <v>195</v>
      </c>
    </row>
    <row r="54" spans="1:9" ht="15" customHeight="1">
      <c r="A54" s="111" t="s">
        <v>323</v>
      </c>
      <c r="B54" s="112">
        <v>38</v>
      </c>
      <c r="C54" s="113" t="s">
        <v>84</v>
      </c>
      <c r="D54" s="114" t="s">
        <v>254</v>
      </c>
      <c r="E54" s="114" t="s">
        <v>255</v>
      </c>
      <c r="F54" s="113" t="s">
        <v>69</v>
      </c>
      <c r="G54" s="114" t="s">
        <v>76</v>
      </c>
      <c r="H54" s="114" t="s">
        <v>256</v>
      </c>
      <c r="I54" s="115" t="s">
        <v>196</v>
      </c>
    </row>
    <row r="55" spans="1:9" ht="15" customHeight="1">
      <c r="A55" s="111" t="s">
        <v>324</v>
      </c>
      <c r="B55" s="112">
        <v>39</v>
      </c>
      <c r="C55" s="113" t="s">
        <v>117</v>
      </c>
      <c r="D55" s="114" t="s">
        <v>16</v>
      </c>
      <c r="E55" s="114" t="s">
        <v>214</v>
      </c>
      <c r="F55" s="113" t="s">
        <v>69</v>
      </c>
      <c r="G55" s="114" t="s">
        <v>70</v>
      </c>
      <c r="H55" s="114" t="s">
        <v>121</v>
      </c>
      <c r="I55" s="115" t="s">
        <v>140</v>
      </c>
    </row>
    <row r="56" spans="1:9" ht="15" customHeight="1">
      <c r="A56" s="111" t="s">
        <v>325</v>
      </c>
      <c r="B56" s="112">
        <v>40</v>
      </c>
      <c r="C56" s="113" t="s">
        <v>88</v>
      </c>
      <c r="D56" s="114" t="s">
        <v>5</v>
      </c>
      <c r="E56" s="114" t="s">
        <v>6</v>
      </c>
      <c r="F56" s="113" t="s">
        <v>69</v>
      </c>
      <c r="G56" s="114" t="s">
        <v>2</v>
      </c>
      <c r="H56" s="114" t="s">
        <v>215</v>
      </c>
      <c r="I56" s="115" t="s">
        <v>141</v>
      </c>
    </row>
    <row r="57" spans="1:9" ht="15" customHeight="1">
      <c r="A57" s="111" t="s">
        <v>326</v>
      </c>
      <c r="B57" s="112">
        <v>41</v>
      </c>
      <c r="C57" s="113" t="s">
        <v>117</v>
      </c>
      <c r="D57" s="114" t="s">
        <v>11</v>
      </c>
      <c r="E57" s="114" t="s">
        <v>213</v>
      </c>
      <c r="F57" s="113" t="s">
        <v>69</v>
      </c>
      <c r="G57" s="114" t="s">
        <v>107</v>
      </c>
      <c r="H57" s="114" t="s">
        <v>12</v>
      </c>
      <c r="I57" s="115" t="s">
        <v>142</v>
      </c>
    </row>
    <row r="58" spans="1:9" ht="15" customHeight="1">
      <c r="A58" s="111" t="s">
        <v>327</v>
      </c>
      <c r="B58" s="112">
        <v>42</v>
      </c>
      <c r="C58" s="113" t="s">
        <v>117</v>
      </c>
      <c r="D58" s="114" t="s">
        <v>128</v>
      </c>
      <c r="E58" s="114" t="s">
        <v>129</v>
      </c>
      <c r="F58" s="113" t="s">
        <v>69</v>
      </c>
      <c r="G58" s="114" t="s">
        <v>107</v>
      </c>
      <c r="H58" s="114" t="s">
        <v>131</v>
      </c>
      <c r="I58" s="115" t="s">
        <v>143</v>
      </c>
    </row>
    <row r="59" spans="1:9" ht="15" customHeight="1">
      <c r="A59" s="111" t="s">
        <v>328</v>
      </c>
      <c r="B59" s="112">
        <v>43</v>
      </c>
      <c r="C59" s="113" t="s">
        <v>88</v>
      </c>
      <c r="D59" s="114" t="s">
        <v>216</v>
      </c>
      <c r="E59" s="114" t="s">
        <v>217</v>
      </c>
      <c r="F59" s="113" t="s">
        <v>69</v>
      </c>
      <c r="G59" s="114" t="s">
        <v>95</v>
      </c>
      <c r="H59" s="114" t="s">
        <v>127</v>
      </c>
      <c r="I59" s="115" t="s">
        <v>264</v>
      </c>
    </row>
    <row r="60" spans="1:9" ht="15" customHeight="1">
      <c r="A60" s="111" t="s">
        <v>329</v>
      </c>
      <c r="B60" s="112">
        <v>44</v>
      </c>
      <c r="C60" s="113" t="s">
        <v>88</v>
      </c>
      <c r="D60" s="114" t="s">
        <v>257</v>
      </c>
      <c r="E60" s="114" t="s">
        <v>258</v>
      </c>
      <c r="F60" s="113" t="s">
        <v>69</v>
      </c>
      <c r="G60" s="114" t="s">
        <v>259</v>
      </c>
      <c r="H60" s="114" t="s">
        <v>127</v>
      </c>
      <c r="I60" s="115" t="s">
        <v>265</v>
      </c>
    </row>
    <row r="61" spans="1:9" ht="15" customHeight="1">
      <c r="A61" s="111" t="s">
        <v>330</v>
      </c>
      <c r="B61" s="112">
        <v>45</v>
      </c>
      <c r="C61" s="113" t="s">
        <v>88</v>
      </c>
      <c r="D61" s="114" t="s">
        <v>218</v>
      </c>
      <c r="E61" s="114" t="s">
        <v>260</v>
      </c>
      <c r="F61" s="113" t="s">
        <v>69</v>
      </c>
      <c r="G61" s="114" t="s">
        <v>107</v>
      </c>
      <c r="H61" s="114" t="s">
        <v>124</v>
      </c>
      <c r="I61" s="115" t="s">
        <v>266</v>
      </c>
    </row>
    <row r="62" spans="1:9" ht="15" customHeight="1">
      <c r="A62" s="111" t="s">
        <v>331</v>
      </c>
      <c r="B62" s="112">
        <v>46</v>
      </c>
      <c r="C62" s="113" t="s">
        <v>117</v>
      </c>
      <c r="D62" s="114" t="s">
        <v>219</v>
      </c>
      <c r="E62" s="114" t="s">
        <v>220</v>
      </c>
      <c r="F62" s="113" t="s">
        <v>69</v>
      </c>
      <c r="G62" s="114" t="s">
        <v>107</v>
      </c>
      <c r="H62" s="114" t="s">
        <v>149</v>
      </c>
      <c r="I62" s="115" t="s">
        <v>269</v>
      </c>
    </row>
    <row r="63" spans="1:9" ht="15" customHeight="1">
      <c r="A63" s="111" t="s">
        <v>332</v>
      </c>
      <c r="B63" s="112">
        <v>47</v>
      </c>
      <c r="C63" s="113" t="s">
        <v>88</v>
      </c>
      <c r="D63" s="114" t="s">
        <v>261</v>
      </c>
      <c r="E63" s="114" t="s">
        <v>262</v>
      </c>
      <c r="F63" s="113" t="s">
        <v>69</v>
      </c>
      <c r="G63" s="114" t="s">
        <v>95</v>
      </c>
      <c r="H63" s="114" t="s">
        <v>127</v>
      </c>
      <c r="I63" s="115" t="s">
        <v>271</v>
      </c>
    </row>
    <row r="64" spans="1:9" ht="12.75">
      <c r="A64" s="89"/>
      <c r="B64" s="81"/>
      <c r="C64" s="82"/>
      <c r="D64" s="83"/>
      <c r="E64" s="83"/>
      <c r="F64" s="83"/>
      <c r="G64" s="83"/>
      <c r="H64" s="83"/>
      <c r="I64" s="83"/>
    </row>
    <row r="65" spans="1:9" ht="12.75">
      <c r="A65" s="89"/>
      <c r="B65" s="81"/>
      <c r="C65" s="82"/>
      <c r="D65" s="83"/>
      <c r="E65" s="83"/>
      <c r="F65" s="83"/>
      <c r="G65" s="83"/>
      <c r="H65" s="83"/>
      <c r="I65" s="83"/>
    </row>
    <row r="66" spans="1:9" ht="12.75">
      <c r="A66" s="89"/>
      <c r="B66" s="81"/>
      <c r="C66" s="82"/>
      <c r="D66" s="83"/>
      <c r="E66" s="83"/>
      <c r="F66" s="83"/>
      <c r="G66" s="83"/>
      <c r="H66" s="83"/>
      <c r="I66" s="83"/>
    </row>
    <row r="67" spans="1:9" ht="12.75">
      <c r="A67" s="89"/>
      <c r="B67" s="81"/>
      <c r="C67" s="82"/>
      <c r="D67" s="83"/>
      <c r="E67" s="83"/>
      <c r="F67" s="83"/>
      <c r="G67" s="83"/>
      <c r="H67" s="83"/>
      <c r="I67" s="83"/>
    </row>
    <row r="68" spans="1:9" ht="12.75">
      <c r="A68" s="89"/>
      <c r="B68" s="81"/>
      <c r="C68" s="82"/>
      <c r="D68" s="83"/>
      <c r="E68" s="83"/>
      <c r="F68" s="83"/>
      <c r="G68" s="83"/>
      <c r="H68" s="83"/>
      <c r="I68" s="83"/>
    </row>
    <row r="69" spans="1:9" ht="12.75">
      <c r="A69" s="89"/>
      <c r="B69" s="81"/>
      <c r="C69" s="82"/>
      <c r="D69" s="83"/>
      <c r="E69" s="83"/>
      <c r="F69" s="83"/>
      <c r="G69" s="83"/>
      <c r="H69" s="83"/>
      <c r="I69" s="83"/>
    </row>
    <row r="70" spans="1:9" ht="12.75">
      <c r="A70" s="89"/>
      <c r="B70" s="81"/>
      <c r="C70" s="82"/>
      <c r="D70" s="83"/>
      <c r="E70" s="83"/>
      <c r="F70" s="83"/>
      <c r="G70" s="83"/>
      <c r="H70" s="83"/>
      <c r="I70" s="83"/>
    </row>
    <row r="71" spans="1:9" ht="12.75">
      <c r="A71" s="89"/>
      <c r="B71" s="81"/>
      <c r="C71" s="82"/>
      <c r="D71" s="83"/>
      <c r="E71" s="83"/>
      <c r="F71" s="83"/>
      <c r="G71" s="83"/>
      <c r="H71" s="83"/>
      <c r="I71" s="83"/>
    </row>
    <row r="72" spans="1:9" ht="12.75">
      <c r="A72" s="89"/>
      <c r="B72" s="81"/>
      <c r="C72" s="82"/>
      <c r="D72" s="83"/>
      <c r="E72" s="83"/>
      <c r="F72" s="83"/>
      <c r="G72" s="83"/>
      <c r="H72" s="83"/>
      <c r="I72" s="83"/>
    </row>
    <row r="73" spans="1:9" ht="12.75">
      <c r="A73" s="89"/>
      <c r="B73" s="81"/>
      <c r="C73" s="82"/>
      <c r="D73" s="83"/>
      <c r="E73" s="83"/>
      <c r="F73" s="83"/>
      <c r="G73" s="83"/>
      <c r="H73" s="83"/>
      <c r="I73" s="83"/>
    </row>
    <row r="74" spans="1:9" ht="12.75">
      <c r="A74" s="89"/>
      <c r="B74" s="81"/>
      <c r="C74" s="82"/>
      <c r="D74" s="83"/>
      <c r="E74" s="83"/>
      <c r="F74" s="83"/>
      <c r="G74" s="83"/>
      <c r="H74" s="83"/>
      <c r="I74" s="83"/>
    </row>
    <row r="75" spans="1:9" ht="12.75">
      <c r="A75" s="89"/>
      <c r="B75" s="81"/>
      <c r="C75" s="82"/>
      <c r="D75" s="83"/>
      <c r="E75" s="83"/>
      <c r="F75" s="83"/>
      <c r="G75" s="83"/>
      <c r="H75" s="83"/>
      <c r="I75" s="83"/>
    </row>
    <row r="76" spans="1:9" ht="12.75">
      <c r="A76" s="89"/>
      <c r="B76" s="81"/>
      <c r="C76" s="82"/>
      <c r="D76" s="83"/>
      <c r="E76" s="83"/>
      <c r="F76" s="83"/>
      <c r="G76" s="83"/>
      <c r="H76" s="83"/>
      <c r="I76" s="83"/>
    </row>
    <row r="77" spans="1:9" ht="12.75">
      <c r="A77" s="89"/>
      <c r="B77" s="81"/>
      <c r="C77" s="82"/>
      <c r="D77" s="83"/>
      <c r="E77" s="83"/>
      <c r="F77" s="83"/>
      <c r="G77" s="83"/>
      <c r="H77" s="83"/>
      <c r="I77" s="83"/>
    </row>
    <row r="78" spans="1:9" ht="12.75">
      <c r="A78" s="89"/>
      <c r="B78" s="81"/>
      <c r="C78" s="82"/>
      <c r="D78" s="83"/>
      <c r="E78" s="83"/>
      <c r="F78" s="83"/>
      <c r="G78" s="83"/>
      <c r="H78" s="83"/>
      <c r="I78" s="83"/>
    </row>
    <row r="79" spans="1:9" ht="12.75">
      <c r="A79" s="89"/>
      <c r="B79" s="81"/>
      <c r="C79" s="82"/>
      <c r="D79" s="83"/>
      <c r="E79" s="83"/>
      <c r="F79" s="83"/>
      <c r="G79" s="83"/>
      <c r="H79" s="83"/>
      <c r="I79" s="83"/>
    </row>
    <row r="80" spans="1:9" ht="12.75">
      <c r="A80" s="89"/>
      <c r="B80" s="81"/>
      <c r="C80" s="82"/>
      <c r="D80" s="83"/>
      <c r="E80" s="83"/>
      <c r="F80" s="83"/>
      <c r="G80" s="83"/>
      <c r="H80" s="83"/>
      <c r="I80" s="83"/>
    </row>
    <row r="81" spans="1:9" ht="12.75">
      <c r="A81" s="89"/>
      <c r="B81" s="81"/>
      <c r="C81" s="82"/>
      <c r="D81" s="83"/>
      <c r="E81" s="83"/>
      <c r="F81" s="83"/>
      <c r="G81" s="83"/>
      <c r="H81" s="83"/>
      <c r="I81" s="83"/>
    </row>
    <row r="82" spans="1:9" ht="12.75">
      <c r="A82" s="89"/>
      <c r="B82" s="81"/>
      <c r="C82" s="82"/>
      <c r="D82" s="83"/>
      <c r="E82" s="83"/>
      <c r="F82" s="83"/>
      <c r="G82" s="83"/>
      <c r="H82" s="83"/>
      <c r="I82" s="83"/>
    </row>
    <row r="83" spans="1:9" ht="12.75">
      <c r="A83" s="89"/>
      <c r="B83" s="81"/>
      <c r="C83" s="82"/>
      <c r="D83" s="83"/>
      <c r="E83" s="83"/>
      <c r="F83" s="83"/>
      <c r="G83" s="83"/>
      <c r="H83" s="83"/>
      <c r="I83" s="83"/>
    </row>
    <row r="84" spans="1:9" ht="12.75">
      <c r="A84" s="89"/>
      <c r="B84" s="81"/>
      <c r="C84" s="82"/>
      <c r="D84" s="83"/>
      <c r="E84" s="83"/>
      <c r="F84" s="83"/>
      <c r="G84" s="83"/>
      <c r="H84" s="83"/>
      <c r="I84" s="83"/>
    </row>
    <row r="85" spans="1:9" ht="12.75">
      <c r="A85" s="89"/>
      <c r="B85" s="81"/>
      <c r="C85" s="82"/>
      <c r="D85" s="83"/>
      <c r="E85" s="83"/>
      <c r="F85" s="83"/>
      <c r="G85" s="83"/>
      <c r="H85" s="83"/>
      <c r="I85" s="83"/>
    </row>
    <row r="86" spans="1:9" ht="12.75">
      <c r="A86" s="89"/>
      <c r="B86" s="81"/>
      <c r="C86" s="82"/>
      <c r="D86" s="83"/>
      <c r="E86" s="83"/>
      <c r="F86" s="83"/>
      <c r="G86" s="83"/>
      <c r="H86" s="83"/>
      <c r="I86" s="83"/>
    </row>
    <row r="87" spans="1:9" ht="12.75">
      <c r="A87" s="89"/>
      <c r="B87" s="81"/>
      <c r="C87" s="82"/>
      <c r="D87" s="83"/>
      <c r="E87" s="83"/>
      <c r="F87" s="83"/>
      <c r="G87" s="83"/>
      <c r="H87" s="83"/>
      <c r="I87" s="83"/>
    </row>
    <row r="88" spans="1:9" ht="12.75">
      <c r="A88" s="89"/>
      <c r="B88" s="81"/>
      <c r="C88" s="82"/>
      <c r="D88" s="83"/>
      <c r="E88" s="83"/>
      <c r="F88" s="83"/>
      <c r="G88" s="83"/>
      <c r="H88" s="83"/>
      <c r="I88" s="83"/>
    </row>
    <row r="89" spans="1:9" ht="12.75">
      <c r="A89" s="89"/>
      <c r="B89" s="81"/>
      <c r="C89" s="82"/>
      <c r="D89" s="83"/>
      <c r="E89" s="83"/>
      <c r="F89" s="83"/>
      <c r="G89" s="83"/>
      <c r="H89" s="83"/>
      <c r="I89" s="83"/>
    </row>
    <row r="90" spans="1:9" ht="12.75">
      <c r="A90" s="89"/>
      <c r="B90" s="81"/>
      <c r="C90" s="82"/>
      <c r="D90" s="83"/>
      <c r="E90" s="83"/>
      <c r="F90" s="83"/>
      <c r="G90" s="83"/>
      <c r="H90" s="83"/>
      <c r="I90" s="83"/>
    </row>
    <row r="91" spans="1:9" ht="12.75">
      <c r="A91" s="89"/>
      <c r="B91" s="81"/>
      <c r="C91" s="82"/>
      <c r="D91" s="83"/>
      <c r="E91" s="83"/>
      <c r="F91" s="83"/>
      <c r="G91" s="83"/>
      <c r="H91" s="83"/>
      <c r="I91" s="83"/>
    </row>
    <row r="92" spans="1:9" ht="12.75">
      <c r="A92" s="89"/>
      <c r="B92" s="81"/>
      <c r="C92" s="82"/>
      <c r="D92" s="83"/>
      <c r="E92" s="83"/>
      <c r="F92" s="83"/>
      <c r="G92" s="83"/>
      <c r="H92" s="83"/>
      <c r="I92" s="83"/>
    </row>
    <row r="93" spans="1:9" ht="12.75">
      <c r="A93" s="89"/>
      <c r="B93" s="81"/>
      <c r="C93" s="82"/>
      <c r="D93" s="83"/>
      <c r="E93" s="83"/>
      <c r="F93" s="83"/>
      <c r="G93" s="83"/>
      <c r="H93" s="83"/>
      <c r="I93" s="83"/>
    </row>
    <row r="94" spans="1:9" ht="12.75">
      <c r="A94" s="89"/>
      <c r="B94" s="81"/>
      <c r="C94" s="82"/>
      <c r="D94" s="83"/>
      <c r="E94" s="83"/>
      <c r="F94" s="83"/>
      <c r="G94" s="83"/>
      <c r="H94" s="83"/>
      <c r="I94" s="83"/>
    </row>
    <row r="95" spans="1:9" ht="12.75">
      <c r="A95" s="89"/>
      <c r="B95" s="81"/>
      <c r="C95" s="82"/>
      <c r="D95" s="83"/>
      <c r="E95" s="83"/>
      <c r="F95" s="83"/>
      <c r="G95" s="83"/>
      <c r="H95" s="83"/>
      <c r="I95" s="83"/>
    </row>
    <row r="96" spans="1:9" ht="12.75">
      <c r="A96" s="89"/>
      <c r="B96" s="81"/>
      <c r="C96" s="82"/>
      <c r="D96" s="83"/>
      <c r="E96" s="83"/>
      <c r="F96" s="83"/>
      <c r="G96" s="83"/>
      <c r="H96" s="83"/>
      <c r="I96" s="83"/>
    </row>
    <row r="97" spans="1:9" ht="12.75">
      <c r="A97" s="89"/>
      <c r="B97" s="81"/>
      <c r="C97" s="82"/>
      <c r="D97" s="83"/>
      <c r="E97" s="83"/>
      <c r="F97" s="83"/>
      <c r="G97" s="83"/>
      <c r="H97" s="83"/>
      <c r="I97" s="83"/>
    </row>
    <row r="98" spans="1:9" ht="12.75">
      <c r="A98" s="89"/>
      <c r="B98" s="81"/>
      <c r="C98" s="82"/>
      <c r="D98" s="83"/>
      <c r="E98" s="83"/>
      <c r="F98" s="83"/>
      <c r="G98" s="83"/>
      <c r="H98" s="83"/>
      <c r="I98" s="83"/>
    </row>
    <row r="99" spans="1:9" ht="12.75">
      <c r="A99" s="89"/>
      <c r="B99" s="81"/>
      <c r="C99" s="82"/>
      <c r="D99" s="83"/>
      <c r="E99" s="83"/>
      <c r="F99" s="83"/>
      <c r="G99" s="83"/>
      <c r="H99" s="83"/>
      <c r="I99" s="83"/>
    </row>
    <row r="100" spans="1:9" ht="12.75">
      <c r="A100" s="89"/>
      <c r="B100" s="81"/>
      <c r="C100" s="82"/>
      <c r="D100" s="83"/>
      <c r="E100" s="83"/>
      <c r="F100" s="83"/>
      <c r="G100" s="83"/>
      <c r="H100" s="83"/>
      <c r="I100" s="83"/>
    </row>
    <row r="101" spans="1:9" ht="12.75">
      <c r="A101" s="89"/>
      <c r="B101" s="81"/>
      <c r="C101" s="82"/>
      <c r="D101" s="83"/>
      <c r="E101" s="83"/>
      <c r="F101" s="83"/>
      <c r="G101" s="83"/>
      <c r="H101" s="83"/>
      <c r="I101" s="83"/>
    </row>
    <row r="102" spans="1:9" ht="12.75">
      <c r="A102" s="89"/>
      <c r="B102" s="81"/>
      <c r="C102" s="82"/>
      <c r="D102" s="83"/>
      <c r="E102" s="83"/>
      <c r="F102" s="83"/>
      <c r="G102" s="83"/>
      <c r="H102" s="83"/>
      <c r="I102" s="83"/>
    </row>
    <row r="103" spans="1:9" ht="12.75">
      <c r="A103" s="89"/>
      <c r="B103" s="81"/>
      <c r="C103" s="82"/>
      <c r="D103" s="83"/>
      <c r="E103" s="83"/>
      <c r="F103" s="83"/>
      <c r="G103" s="83"/>
      <c r="H103" s="83"/>
      <c r="I103" s="83"/>
    </row>
    <row r="104" spans="1:9" ht="12.75">
      <c r="A104" s="89"/>
      <c r="B104" s="81"/>
      <c r="C104" s="82"/>
      <c r="D104" s="83"/>
      <c r="E104" s="83"/>
      <c r="F104" s="83"/>
      <c r="G104" s="83"/>
      <c r="H104" s="83"/>
      <c r="I104" s="83"/>
    </row>
    <row r="105" spans="1:9" ht="12.75">
      <c r="A105" s="89"/>
      <c r="B105" s="81"/>
      <c r="C105" s="82"/>
      <c r="D105" s="83"/>
      <c r="E105" s="83"/>
      <c r="F105" s="83"/>
      <c r="G105" s="83"/>
      <c r="H105" s="83"/>
      <c r="I105" s="83"/>
    </row>
    <row r="106" spans="1:9" ht="12.75">
      <c r="A106" s="89"/>
      <c r="B106" s="81"/>
      <c r="C106" s="82"/>
      <c r="D106" s="83"/>
      <c r="E106" s="83"/>
      <c r="F106" s="83"/>
      <c r="G106" s="83"/>
      <c r="H106" s="83"/>
      <c r="I106" s="83"/>
    </row>
    <row r="107" spans="1:9" ht="12.75">
      <c r="A107" s="89"/>
      <c r="B107" s="81"/>
      <c r="C107" s="82"/>
      <c r="D107" s="83"/>
      <c r="E107" s="83"/>
      <c r="F107" s="83"/>
      <c r="G107" s="83"/>
      <c r="H107" s="83"/>
      <c r="I107" s="83"/>
    </row>
    <row r="108" spans="1:9" ht="12.75">
      <c r="A108" s="89"/>
      <c r="B108" s="81"/>
      <c r="C108" s="82"/>
      <c r="D108" s="83"/>
      <c r="E108" s="83"/>
      <c r="F108" s="83"/>
      <c r="G108" s="83"/>
      <c r="H108" s="83"/>
      <c r="I108" s="83"/>
    </row>
    <row r="109" spans="1:9" ht="12.75">
      <c r="A109" s="89"/>
      <c r="B109" s="81"/>
      <c r="C109" s="82"/>
      <c r="D109" s="83"/>
      <c r="E109" s="83"/>
      <c r="F109" s="83"/>
      <c r="G109" s="83"/>
      <c r="H109" s="83"/>
      <c r="I109" s="83"/>
    </row>
    <row r="110" spans="1:9" ht="12.75">
      <c r="A110" s="89"/>
      <c r="B110" s="81"/>
      <c r="C110" s="82"/>
      <c r="D110" s="83"/>
      <c r="E110" s="83"/>
      <c r="F110" s="83"/>
      <c r="G110" s="83"/>
      <c r="H110" s="83"/>
      <c r="I110" s="83"/>
    </row>
    <row r="111" spans="1:9" ht="12.75">
      <c r="A111" s="89"/>
      <c r="B111" s="81"/>
      <c r="C111" s="82"/>
      <c r="D111" s="83"/>
      <c r="E111" s="83"/>
      <c r="F111" s="83"/>
      <c r="G111" s="83"/>
      <c r="H111" s="83"/>
      <c r="I111" s="83"/>
    </row>
    <row r="112" spans="1:9" ht="12.75">
      <c r="A112" s="89"/>
      <c r="B112" s="81"/>
      <c r="C112" s="82"/>
      <c r="D112" s="83"/>
      <c r="E112" s="83"/>
      <c r="F112" s="83"/>
      <c r="G112" s="83"/>
      <c r="H112" s="83"/>
      <c r="I112" s="83"/>
    </row>
    <row r="113" spans="1:9" ht="12.75">
      <c r="A113" s="89"/>
      <c r="B113" s="81"/>
      <c r="C113" s="82"/>
      <c r="D113" s="83"/>
      <c r="E113" s="83"/>
      <c r="F113" s="83"/>
      <c r="G113" s="83"/>
      <c r="H113" s="83"/>
      <c r="I113" s="83"/>
    </row>
    <row r="114" spans="1:9" ht="12.75">
      <c r="A114" s="89"/>
      <c r="B114" s="81"/>
      <c r="C114" s="82"/>
      <c r="D114" s="83"/>
      <c r="E114" s="83"/>
      <c r="F114" s="83"/>
      <c r="G114" s="83"/>
      <c r="H114" s="83"/>
      <c r="I114" s="83"/>
    </row>
    <row r="115" spans="1:9" ht="12.75">
      <c r="A115" s="89"/>
      <c r="B115" s="81"/>
      <c r="C115" s="82"/>
      <c r="D115" s="83"/>
      <c r="E115" s="83"/>
      <c r="F115" s="83"/>
      <c r="G115" s="83"/>
      <c r="H115" s="83"/>
      <c r="I115" s="83"/>
    </row>
    <row r="116" spans="1:9" ht="12.75">
      <c r="A116" s="89"/>
      <c r="B116" s="81"/>
      <c r="C116" s="82"/>
      <c r="D116" s="83"/>
      <c r="E116" s="83"/>
      <c r="F116" s="83"/>
      <c r="G116" s="83"/>
      <c r="H116" s="83"/>
      <c r="I116" s="83"/>
    </row>
    <row r="117" spans="1:9" ht="12.75">
      <c r="A117" s="89"/>
      <c r="B117" s="81"/>
      <c r="C117" s="82"/>
      <c r="D117" s="83"/>
      <c r="E117" s="83"/>
      <c r="F117" s="83"/>
      <c r="G117" s="83"/>
      <c r="H117" s="83"/>
      <c r="I117" s="83"/>
    </row>
    <row r="118" spans="1:9" ht="12.75">
      <c r="A118" s="89"/>
      <c r="B118" s="81"/>
      <c r="C118" s="82"/>
      <c r="D118" s="83"/>
      <c r="E118" s="83"/>
      <c r="F118" s="83"/>
      <c r="G118" s="83"/>
      <c r="H118" s="83"/>
      <c r="I118" s="83"/>
    </row>
    <row r="119" spans="1:9" ht="12.75">
      <c r="A119" s="89"/>
      <c r="B119" s="81"/>
      <c r="C119" s="82"/>
      <c r="D119" s="83"/>
      <c r="E119" s="83"/>
      <c r="F119" s="83"/>
      <c r="G119" s="83"/>
      <c r="H119" s="83"/>
      <c r="I119" s="83"/>
    </row>
    <row r="120" spans="1:9" ht="12.75">
      <c r="A120" s="89"/>
      <c r="B120" s="81"/>
      <c r="C120" s="82"/>
      <c r="D120" s="83"/>
      <c r="E120" s="83"/>
      <c r="F120" s="83"/>
      <c r="G120" s="83"/>
      <c r="H120" s="83"/>
      <c r="I120" s="83"/>
    </row>
    <row r="121" spans="1:9" ht="12.75">
      <c r="A121" s="89"/>
      <c r="B121" s="81"/>
      <c r="C121" s="82"/>
      <c r="D121" s="83"/>
      <c r="E121" s="83"/>
      <c r="F121" s="83"/>
      <c r="G121" s="83"/>
      <c r="H121" s="83"/>
      <c r="I121" s="83"/>
    </row>
  </sheetData>
  <sheetProtection/>
  <autoFilter ref="A9:I63"/>
  <printOptions horizontalCentered="1"/>
  <pageMargins left="0.3937007874015748" right="0" top="0" bottom="0" header="0" footer="0"/>
  <pageSetup fitToHeight="2" horizontalDpi="360" verticalDpi="360" orientation="landscape" paperSize="9" r:id="rId1"/>
  <rowBreaks count="1" manualBreakCount="1">
    <brk id="39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C7" sqref="C7:D7"/>
    </sheetView>
  </sheetViews>
  <sheetFormatPr defaultColWidth="9.140625" defaultRowHeight="12.75"/>
  <cols>
    <col min="1" max="1" width="15.421875" style="0" customWidth="1"/>
    <col min="2" max="2" width="0.42578125" style="0" hidden="1" customWidth="1"/>
    <col min="3" max="3" width="14.7109375" style="0" customWidth="1"/>
    <col min="4" max="4" width="0.85546875" style="0" customWidth="1"/>
    <col min="5" max="5" width="14.8515625" style="0" customWidth="1"/>
    <col min="6" max="6" width="16.57421875" style="0" customWidth="1"/>
    <col min="7" max="7" width="12.421875" style="0" customWidth="1"/>
  </cols>
  <sheetData>
    <row r="1" spans="1:13" ht="15">
      <c r="A1" s="48"/>
      <c r="B1" s="48"/>
      <c r="C1" s="48"/>
      <c r="D1" s="208" t="str">
        <f>Startlist!$F1</f>
        <v> </v>
      </c>
      <c r="E1" s="48"/>
      <c r="F1" s="48"/>
      <c r="G1" s="48"/>
      <c r="H1" s="48"/>
      <c r="I1" s="48"/>
      <c r="J1" s="48"/>
      <c r="K1" s="48"/>
      <c r="L1" s="48"/>
      <c r="M1" s="48"/>
    </row>
    <row r="2" spans="1:13" ht="12.75" customHeight="1">
      <c r="A2" s="268" t="str">
        <f>Startlist!$F4</f>
        <v>South Estonian Rally 2016</v>
      </c>
      <c r="B2" s="268"/>
      <c r="C2" s="268"/>
      <c r="D2" s="268"/>
      <c r="E2" s="268"/>
      <c r="F2" s="268"/>
      <c r="G2" s="48"/>
      <c r="H2" s="48"/>
      <c r="I2" s="48"/>
      <c r="J2" s="48"/>
      <c r="K2" s="48"/>
      <c r="L2" s="48"/>
      <c r="M2" s="48"/>
    </row>
    <row r="3" spans="1:13" ht="15" customHeight="1">
      <c r="A3" s="48"/>
      <c r="B3" s="48"/>
      <c r="C3" s="269" t="str">
        <f>Startlist!$F5</f>
        <v>August 12-13, 2016</v>
      </c>
      <c r="D3" s="269"/>
      <c r="E3" s="269"/>
      <c r="F3" s="48"/>
      <c r="G3" s="48"/>
      <c r="H3" s="48"/>
      <c r="I3" s="48"/>
      <c r="J3" s="48"/>
      <c r="K3" s="48"/>
      <c r="L3" s="48"/>
      <c r="M3" s="48"/>
    </row>
    <row r="4" spans="1:13" ht="15" customHeight="1">
      <c r="A4" s="48"/>
      <c r="B4" s="48"/>
      <c r="C4" s="269" t="str">
        <f>Startlist!$F6</f>
        <v>Võru</v>
      </c>
      <c r="D4" s="269"/>
      <c r="E4" s="269"/>
      <c r="F4" s="48"/>
      <c r="G4" s="48"/>
      <c r="H4" s="48"/>
      <c r="I4" s="48"/>
      <c r="J4" s="48"/>
      <c r="K4" s="48"/>
      <c r="L4" s="48"/>
      <c r="M4" s="48"/>
    </row>
    <row r="5" spans="1:13" ht="12.7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2.75">
      <c r="A6" s="48"/>
      <c r="B6" s="48"/>
      <c r="C6" s="48"/>
      <c r="D6" s="48"/>
      <c r="E6" s="48"/>
      <c r="F6" s="55"/>
      <c r="G6" s="55"/>
      <c r="H6" s="48"/>
      <c r="I6" s="48"/>
      <c r="J6" s="48"/>
      <c r="K6" s="48"/>
      <c r="L6" s="48"/>
      <c r="M6" s="48"/>
    </row>
    <row r="7" spans="3:13" ht="12.75">
      <c r="C7" s="276" t="s">
        <v>57</v>
      </c>
      <c r="D7" s="277"/>
      <c r="E7" s="25" t="s">
        <v>63</v>
      </c>
      <c r="F7" s="55"/>
      <c r="G7" s="55"/>
      <c r="H7" s="48"/>
      <c r="I7" s="48"/>
      <c r="J7" s="48"/>
      <c r="K7" s="48"/>
      <c r="L7" s="48"/>
      <c r="M7" s="48"/>
    </row>
    <row r="8" spans="1:13" ht="18.75" customHeight="1">
      <c r="A8" s="48"/>
      <c r="B8" s="48"/>
      <c r="C8" s="226" t="s">
        <v>147</v>
      </c>
      <c r="D8" s="227"/>
      <c r="E8" s="228">
        <v>1</v>
      </c>
      <c r="F8" s="55"/>
      <c r="G8" s="56"/>
      <c r="H8" s="48"/>
      <c r="I8" s="48"/>
      <c r="J8" s="48"/>
      <c r="K8" s="48"/>
      <c r="L8" s="48"/>
      <c r="M8" s="48"/>
    </row>
    <row r="9" spans="1:13" ht="18.75" customHeight="1">
      <c r="A9" s="48"/>
      <c r="B9" s="48"/>
      <c r="C9" s="226" t="s">
        <v>68</v>
      </c>
      <c r="D9" s="227"/>
      <c r="E9" s="228">
        <v>5</v>
      </c>
      <c r="F9" s="54"/>
      <c r="G9" s="57"/>
      <c r="H9" s="48"/>
      <c r="I9" s="48"/>
      <c r="J9" s="48"/>
      <c r="K9" s="48"/>
      <c r="L9" s="48"/>
      <c r="M9" s="48"/>
    </row>
    <row r="10" spans="1:13" ht="18.75" customHeight="1">
      <c r="A10" s="48"/>
      <c r="B10" s="48"/>
      <c r="C10" s="226" t="s">
        <v>132</v>
      </c>
      <c r="D10" s="227"/>
      <c r="E10" s="228">
        <v>10</v>
      </c>
      <c r="F10" s="54"/>
      <c r="G10" s="57"/>
      <c r="H10" s="48"/>
      <c r="I10" s="48"/>
      <c r="J10" s="48"/>
      <c r="K10" s="48"/>
      <c r="L10" s="48"/>
      <c r="M10" s="48"/>
    </row>
    <row r="11" spans="1:13" ht="18.75" customHeight="1">
      <c r="A11" s="48"/>
      <c r="B11" s="48"/>
      <c r="C11" s="226" t="s">
        <v>88</v>
      </c>
      <c r="D11" s="227"/>
      <c r="E11" s="228">
        <v>10</v>
      </c>
      <c r="F11" s="54"/>
      <c r="G11" s="57"/>
      <c r="H11" s="48"/>
      <c r="I11" s="48"/>
      <c r="J11" s="48"/>
      <c r="K11" s="48"/>
      <c r="L11" s="48"/>
      <c r="M11" s="48"/>
    </row>
    <row r="12" spans="1:13" ht="18.75" customHeight="1">
      <c r="A12" s="48"/>
      <c r="B12" s="48"/>
      <c r="C12" s="226" t="s">
        <v>117</v>
      </c>
      <c r="D12" s="227"/>
      <c r="E12" s="228">
        <v>12</v>
      </c>
      <c r="F12" s="54"/>
      <c r="G12" s="57"/>
      <c r="H12" s="48"/>
      <c r="I12" s="48"/>
      <c r="J12" s="48"/>
      <c r="K12" s="48"/>
      <c r="L12" s="48"/>
      <c r="M12" s="48"/>
    </row>
    <row r="13" spans="1:13" ht="18.75" customHeight="1">
      <c r="A13" s="48"/>
      <c r="B13" s="48"/>
      <c r="C13" s="226" t="s">
        <v>84</v>
      </c>
      <c r="D13" s="227"/>
      <c r="E13" s="228">
        <v>9</v>
      </c>
      <c r="F13" s="54"/>
      <c r="G13" s="53"/>
      <c r="H13" s="48"/>
      <c r="I13" s="48"/>
      <c r="J13" s="48"/>
      <c r="K13" s="48"/>
      <c r="L13" s="48"/>
      <c r="M13" s="48"/>
    </row>
    <row r="14" spans="1:13" ht="18.75" customHeight="1">
      <c r="A14" s="48"/>
      <c r="B14" s="48"/>
      <c r="C14" s="226" t="s">
        <v>91</v>
      </c>
      <c r="D14" s="227"/>
      <c r="E14" s="228">
        <v>7</v>
      </c>
      <c r="F14" s="54"/>
      <c r="G14" s="48"/>
      <c r="H14" s="48"/>
      <c r="I14" s="48"/>
      <c r="J14" s="48"/>
      <c r="K14" s="48"/>
      <c r="L14" s="48"/>
      <c r="M14" s="48"/>
    </row>
    <row r="15" spans="1:13" ht="19.5" customHeight="1">
      <c r="A15" s="48"/>
      <c r="B15" s="48"/>
      <c r="C15" s="229" t="s">
        <v>58</v>
      </c>
      <c r="D15" s="227"/>
      <c r="E15" s="230">
        <f>SUM(E8:E14)</f>
        <v>54</v>
      </c>
      <c r="F15" s="55"/>
      <c r="G15" s="48"/>
      <c r="H15" s="48"/>
      <c r="I15" s="48"/>
      <c r="J15" s="48"/>
      <c r="K15" s="48"/>
      <c r="L15" s="48"/>
      <c r="M15" s="48"/>
    </row>
    <row r="16" spans="1:13" ht="19.5" customHeigh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</row>
    <row r="17" spans="1:13" ht="19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9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</row>
    <row r="19" spans="1:13" ht="19.5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</row>
    <row r="20" spans="1:13" ht="19.5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4">
    <mergeCell ref="C3:E3"/>
    <mergeCell ref="C4:E4"/>
    <mergeCell ref="C7:D7"/>
    <mergeCell ref="A2:F2"/>
  </mergeCells>
  <printOptions/>
  <pageMargins left="1.7" right="0.15748031496062992" top="0.63" bottom="0" header="0" footer="0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2"/>
  </sheetPr>
  <dimension ref="A1:I61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2" customWidth="1"/>
  </cols>
  <sheetData>
    <row r="1" spans="5:8" ht="15.75">
      <c r="E1" s="1" t="str">
        <f>Startlist!$F1</f>
        <v> </v>
      </c>
      <c r="H1" s="66"/>
    </row>
    <row r="2" spans="2:8" ht="15" customHeight="1">
      <c r="B2" s="2"/>
      <c r="C2" s="3"/>
      <c r="E2" s="1" t="str">
        <f>Startlist!$F4</f>
        <v>South Estonian Rally 2016</v>
      </c>
      <c r="H2" s="67"/>
    </row>
    <row r="3" spans="2:8" ht="15">
      <c r="B3" s="2"/>
      <c r="C3" s="3"/>
      <c r="E3" s="24" t="str">
        <f>Startlist!$F5</f>
        <v>August 12-13, 2016</v>
      </c>
      <c r="H3" s="67"/>
    </row>
    <row r="4" spans="2:8" ht="15">
      <c r="B4" s="2"/>
      <c r="C4" s="3"/>
      <c r="E4" s="24" t="str">
        <f>Startlist!$F6</f>
        <v>Võru</v>
      </c>
      <c r="H4" s="67"/>
    </row>
    <row r="5" spans="3:8" ht="15" customHeight="1">
      <c r="C5" s="3"/>
      <c r="H5" s="67"/>
    </row>
    <row r="6" spans="1:9" ht="15.75" customHeight="1">
      <c r="A6" s="116"/>
      <c r="B6" s="140" t="s">
        <v>27</v>
      </c>
      <c r="C6" s="124"/>
      <c r="D6" s="116"/>
      <c r="E6" s="116"/>
      <c r="F6" s="116"/>
      <c r="G6" s="116"/>
      <c r="H6" s="123"/>
      <c r="I6" s="116"/>
    </row>
    <row r="7" spans="1:9" ht="12.75">
      <c r="A7" s="116"/>
      <c r="B7" s="155" t="s">
        <v>39</v>
      </c>
      <c r="C7" s="156" t="s">
        <v>24</v>
      </c>
      <c r="D7" s="157" t="s">
        <v>25</v>
      </c>
      <c r="E7" s="156"/>
      <c r="F7" s="158" t="s">
        <v>36</v>
      </c>
      <c r="G7" s="153" t="s">
        <v>35</v>
      </c>
      <c r="H7" s="154" t="s">
        <v>28</v>
      </c>
      <c r="I7" s="116"/>
    </row>
    <row r="8" spans="1:9" ht="15" customHeight="1">
      <c r="A8" s="159">
        <v>1</v>
      </c>
      <c r="B8" s="112">
        <v>1</v>
      </c>
      <c r="C8" s="160" t="str">
        <f>VLOOKUP(B8,Startlist!B:F,2,FALSE)</f>
        <v>MV1</v>
      </c>
      <c r="D8" s="161" t="str">
        <f>CONCATENATE(VLOOKUP(B8,Startlist!B:H,3,FALSE)," / ",VLOOKUP(B8,Startlist!B:H,4,FALSE))</f>
        <v>Markko Märtin / Kristo Kraag</v>
      </c>
      <c r="E8" s="162" t="str">
        <f>VLOOKUP(B8,Startlist!B:F,5,FALSE)</f>
        <v>EST</v>
      </c>
      <c r="F8" s="161" t="str">
        <f>VLOOKUP(B8,Startlist!B:H,7,FALSE)</f>
        <v>Ford Focus WRC</v>
      </c>
      <c r="G8" s="161" t="str">
        <f>VLOOKUP(B8,Startlist!B:H,6,FALSE)</f>
        <v>MARKKO MÄRTIN</v>
      </c>
      <c r="H8" s="163" t="str">
        <f>VLOOKUP(B8,Results!B:Q,16,FALSE)</f>
        <v> 1:01.21,9</v>
      </c>
      <c r="I8" s="207"/>
    </row>
    <row r="9" spans="1:9" ht="15" customHeight="1">
      <c r="A9" s="159">
        <f>A8+1</f>
        <v>2</v>
      </c>
      <c r="B9" s="112">
        <v>2</v>
      </c>
      <c r="C9" s="160" t="str">
        <f>VLOOKUP(B9,Startlist!B:F,2,FALSE)</f>
        <v>MV2</v>
      </c>
      <c r="D9" s="161" t="str">
        <f>CONCATENATE(VLOOKUP(B9,Startlist!B:H,3,FALSE)," / ",VLOOKUP(B9,Startlist!B:H,4,FALSE))</f>
        <v>Egon Kaur / Silver Simm</v>
      </c>
      <c r="E9" s="162" t="str">
        <f>VLOOKUP(B9,Startlist!B:F,5,FALSE)</f>
        <v>EST</v>
      </c>
      <c r="F9" s="161" t="str">
        <f>VLOOKUP(B9,Startlist!B:H,7,FALSE)</f>
        <v>Mitsubishi Lancer Evo 9</v>
      </c>
      <c r="G9" s="161" t="str">
        <f>VLOOKUP(B9,Startlist!B:H,6,FALSE)</f>
        <v>KAUR MOTORSPORT</v>
      </c>
      <c r="H9" s="163" t="str">
        <f>VLOOKUP(B9,Results!B:Q,16,FALSE)</f>
        <v> 1:02.26,6</v>
      </c>
      <c r="I9" s="207"/>
    </row>
    <row r="10" spans="1:9" ht="15" customHeight="1">
      <c r="A10" s="159">
        <f aca="true" t="shared" si="0" ref="A10:A40">A9+1</f>
        <v>3</v>
      </c>
      <c r="B10" s="112">
        <v>8</v>
      </c>
      <c r="C10" s="160" t="str">
        <f>VLOOKUP(B10,Startlist!B:F,2,FALSE)</f>
        <v>MV7</v>
      </c>
      <c r="D10" s="161" t="str">
        <f>CONCATENATE(VLOOKUP(B10,Startlist!B:H,3,FALSE)," / ",VLOOKUP(B10,Startlist!B:H,4,FALSE))</f>
        <v>Aiko Aigro / Kermo Kärtmann</v>
      </c>
      <c r="E10" s="162" t="str">
        <f>VLOOKUP(B10,Startlist!B:F,5,FALSE)</f>
        <v>EST</v>
      </c>
      <c r="F10" s="161" t="str">
        <f>VLOOKUP(B10,Startlist!B:H,7,FALSE)</f>
        <v>Mitsubishi Lancer Evo 6</v>
      </c>
      <c r="G10" s="161" t="str">
        <f>VLOOKUP(B10,Startlist!B:H,6,FALSE)</f>
        <v>TIKKRI MOTORSPORT</v>
      </c>
      <c r="H10" s="163" t="str">
        <f>VLOOKUP(B10,Results!B:Q,16,FALSE)</f>
        <v> 1:06.27,8</v>
      </c>
      <c r="I10" s="207"/>
    </row>
    <row r="11" spans="1:9" ht="15" customHeight="1">
      <c r="A11" s="159">
        <f t="shared" si="0"/>
        <v>4</v>
      </c>
      <c r="B11" s="112">
        <v>7</v>
      </c>
      <c r="C11" s="160" t="str">
        <f>VLOOKUP(B11,Startlist!B:F,2,FALSE)</f>
        <v>MV2</v>
      </c>
      <c r="D11" s="161" t="str">
        <f>CONCATENATE(VLOOKUP(B11,Startlist!B:H,3,FALSE)," / ",VLOOKUP(B11,Startlist!B:H,4,FALSE))</f>
        <v>Alexander Mikhaylov / Normunds Kokins</v>
      </c>
      <c r="E11" s="162" t="str">
        <f>VLOOKUP(B11,Startlist!B:F,5,FALSE)</f>
        <v>RUS / LAT</v>
      </c>
      <c r="F11" s="161" t="str">
        <f>VLOOKUP(B11,Startlist!B:H,7,FALSE)</f>
        <v>Mitsubishi Lancer Evo 10</v>
      </c>
      <c r="G11" s="161" t="str">
        <f>VLOOKUP(B11,Startlist!B:H,6,FALSE)</f>
        <v>DYNAMIC SPORT</v>
      </c>
      <c r="H11" s="163" t="str">
        <f>VLOOKUP(B11,Results!B:Q,16,FALSE)</f>
        <v> 1:06.34,2</v>
      </c>
      <c r="I11" s="207"/>
    </row>
    <row r="12" spans="1:9" ht="15" customHeight="1">
      <c r="A12" s="159">
        <f t="shared" si="0"/>
        <v>5</v>
      </c>
      <c r="B12" s="112">
        <v>208</v>
      </c>
      <c r="C12" s="160" t="str">
        <f>VLOOKUP(B12,Startlist!B:F,2,FALSE)</f>
        <v>MV3</v>
      </c>
      <c r="D12" s="161" t="str">
        <f>CONCATENATE(VLOOKUP(B12,Startlist!B:H,3,FALSE)," / ",VLOOKUP(B12,Startlist!B:H,4,FALSE))</f>
        <v>Miko Niinemäe / Martin Valter</v>
      </c>
      <c r="E12" s="162" t="str">
        <f>VLOOKUP(B12,Startlist!B:F,5,FALSE)</f>
        <v>EST</v>
      </c>
      <c r="F12" s="161" t="str">
        <f>VLOOKUP(B12,Startlist!B:H,7,FALSE)</f>
        <v>Peugeot 208</v>
      </c>
      <c r="G12" s="161" t="str">
        <f>VLOOKUP(B12,Startlist!B:H,6,FALSE)</f>
        <v>CUEKS RACING</v>
      </c>
      <c r="H12" s="163" t="str">
        <f>VLOOKUP(B12,Results!B:Q,16,FALSE)</f>
        <v> 1:06.45,1</v>
      </c>
      <c r="I12" s="207"/>
    </row>
    <row r="13" spans="1:9" ht="15" customHeight="1">
      <c r="A13" s="159">
        <f t="shared" si="0"/>
        <v>6</v>
      </c>
      <c r="B13" s="112">
        <v>207</v>
      </c>
      <c r="C13" s="160" t="str">
        <f>VLOOKUP(B13,Startlist!B:F,2,FALSE)</f>
        <v>MV3</v>
      </c>
      <c r="D13" s="161" t="str">
        <f>CONCATENATE(VLOOKUP(B13,Startlist!B:H,3,FALSE)," / ",VLOOKUP(B13,Startlist!B:H,4,FALSE))</f>
        <v>Gustav Kruuda / Ken Järveoja</v>
      </c>
      <c r="E13" s="162" t="str">
        <f>VLOOKUP(B13,Startlist!B:F,5,FALSE)</f>
        <v>EST</v>
      </c>
      <c r="F13" s="161" t="str">
        <f>VLOOKUP(B13,Startlist!B:H,7,FALSE)</f>
        <v>Ford Fiesta R2</v>
      </c>
      <c r="G13" s="161" t="str">
        <f>VLOOKUP(B13,Startlist!B:H,6,FALSE)</f>
        <v>ME3 MOTOSPORT</v>
      </c>
      <c r="H13" s="163" t="str">
        <f>VLOOKUP(B13,Results!B:Q,16,FALSE)</f>
        <v> 1:07.21,0</v>
      </c>
      <c r="I13" s="207"/>
    </row>
    <row r="14" spans="1:9" ht="15" customHeight="1">
      <c r="A14" s="159">
        <f t="shared" si="0"/>
        <v>7</v>
      </c>
      <c r="B14" s="112">
        <v>209</v>
      </c>
      <c r="C14" s="160" t="str">
        <f>VLOOKUP(B14,Startlist!B:F,2,FALSE)</f>
        <v>MV3</v>
      </c>
      <c r="D14" s="161" t="str">
        <f>CONCATENATE(VLOOKUP(B14,Startlist!B:H,3,FALSE)," / ",VLOOKUP(B14,Startlist!B:H,4,FALSE))</f>
        <v>Ken Torn / Riivo Mesila</v>
      </c>
      <c r="E14" s="162" t="str">
        <f>VLOOKUP(B14,Startlist!B:F,5,FALSE)</f>
        <v>EST</v>
      </c>
      <c r="F14" s="161" t="str">
        <f>VLOOKUP(B14,Startlist!B:H,7,FALSE)</f>
        <v>Ford Fiesta R2</v>
      </c>
      <c r="G14" s="161" t="str">
        <f>VLOOKUP(B14,Startlist!B:H,6,FALSE)</f>
        <v>OT RACING</v>
      </c>
      <c r="H14" s="163" t="str">
        <f>VLOOKUP(B14,Results!B:Q,16,FALSE)</f>
        <v> 1:07.24,1</v>
      </c>
      <c r="I14" s="207"/>
    </row>
    <row r="15" spans="1:9" ht="15" customHeight="1">
      <c r="A15" s="159">
        <f t="shared" si="0"/>
        <v>8</v>
      </c>
      <c r="B15" s="112">
        <v>15</v>
      </c>
      <c r="C15" s="160" t="str">
        <f>VLOOKUP(B15,Startlist!B:F,2,FALSE)</f>
        <v>MV6</v>
      </c>
      <c r="D15" s="161" t="str">
        <f>CONCATENATE(VLOOKUP(B15,Startlist!B:H,3,FALSE)," / ",VLOOKUP(B15,Startlist!B:H,4,FALSE))</f>
        <v>Marko Ringenberg / Allar Heina</v>
      </c>
      <c r="E15" s="162" t="str">
        <f>VLOOKUP(B15,Startlist!B:F,5,FALSE)</f>
        <v>EST</v>
      </c>
      <c r="F15" s="161" t="str">
        <f>VLOOKUP(B15,Startlist!B:H,7,FALSE)</f>
        <v>BMW M3</v>
      </c>
      <c r="G15" s="161" t="str">
        <f>VLOOKUP(B15,Startlist!B:H,6,FALSE)</f>
        <v>CUEKS RACING</v>
      </c>
      <c r="H15" s="163" t="str">
        <f>VLOOKUP(B15,Results!B:Q,16,FALSE)</f>
        <v> 1:07.32,7</v>
      </c>
      <c r="I15" s="207"/>
    </row>
    <row r="16" spans="1:9" ht="15" customHeight="1">
      <c r="A16" s="159">
        <f t="shared" si="0"/>
        <v>9</v>
      </c>
      <c r="B16" s="112">
        <v>16</v>
      </c>
      <c r="C16" s="160" t="str">
        <f>VLOOKUP(B16,Startlist!B:F,2,FALSE)</f>
        <v>MV6</v>
      </c>
      <c r="D16" s="161" t="str">
        <f>CONCATENATE(VLOOKUP(B16,Startlist!B:H,3,FALSE)," / ",VLOOKUP(B16,Startlist!B:H,4,FALSE))</f>
        <v>Madis Vanaselja / Jaanus Hōbemägi</v>
      </c>
      <c r="E16" s="162" t="str">
        <f>VLOOKUP(B16,Startlist!B:F,5,FALSE)</f>
        <v>EST</v>
      </c>
      <c r="F16" s="161" t="str">
        <f>VLOOKUP(B16,Startlist!B:H,7,FALSE)</f>
        <v>BMW M3</v>
      </c>
      <c r="G16" s="161" t="str">
        <f>VLOOKUP(B16,Startlist!B:H,6,FALSE)</f>
        <v>MS RACING</v>
      </c>
      <c r="H16" s="163" t="str">
        <f>VLOOKUP(B16,Results!B:Q,16,FALSE)</f>
        <v> 1:08.05,4</v>
      </c>
      <c r="I16" s="207"/>
    </row>
    <row r="17" spans="1:9" ht="15" customHeight="1">
      <c r="A17" s="159">
        <f t="shared" si="0"/>
        <v>10</v>
      </c>
      <c r="B17" s="112">
        <v>11</v>
      </c>
      <c r="C17" s="160" t="str">
        <f>VLOOKUP(B17,Startlist!B:F,2,FALSE)</f>
        <v>MV6</v>
      </c>
      <c r="D17" s="161" t="str">
        <f>CONCATENATE(VLOOKUP(B17,Startlist!B:H,3,FALSE)," / ",VLOOKUP(B17,Startlist!B:H,4,FALSE))</f>
        <v>Mario Jürimäe / Rauno Rohtmets</v>
      </c>
      <c r="E17" s="162" t="str">
        <f>VLOOKUP(B17,Startlist!B:F,5,FALSE)</f>
        <v>EST</v>
      </c>
      <c r="F17" s="161" t="str">
        <f>VLOOKUP(B17,Startlist!B:H,7,FALSE)</f>
        <v>BMW M3</v>
      </c>
      <c r="G17" s="161" t="str">
        <f>VLOOKUP(B17,Startlist!B:H,6,FALSE)</f>
        <v>CUEKS RACING</v>
      </c>
      <c r="H17" s="163" t="str">
        <f>VLOOKUP(B17,Results!B:Q,16,FALSE)</f>
        <v> 1:08.08,8</v>
      </c>
      <c r="I17" s="207"/>
    </row>
    <row r="18" spans="1:9" ht="15" customHeight="1">
      <c r="A18" s="159">
        <f t="shared" si="0"/>
        <v>11</v>
      </c>
      <c r="B18" s="112">
        <v>205</v>
      </c>
      <c r="C18" s="160" t="str">
        <f>VLOOKUP(B18,Startlist!B:F,2,FALSE)</f>
        <v>MV3</v>
      </c>
      <c r="D18" s="161" t="str">
        <f>CONCATENATE(VLOOKUP(B18,Startlist!B:H,3,FALSE)," / ",VLOOKUP(B18,Startlist!B:H,4,FALSE))</f>
        <v>Oliver Ojaperv / Jarno Talve</v>
      </c>
      <c r="E18" s="162" t="str">
        <f>VLOOKUP(B18,Startlist!B:F,5,FALSE)</f>
        <v>EST</v>
      </c>
      <c r="F18" s="161" t="str">
        <f>VLOOKUP(B18,Startlist!B:H,7,FALSE)</f>
        <v>Ford Fiesta R2</v>
      </c>
      <c r="G18" s="161" t="str">
        <f>VLOOKUP(B18,Startlist!B:H,6,FALSE)</f>
        <v>OT RACING</v>
      </c>
      <c r="H18" s="163" t="str">
        <f>VLOOKUP(B18,Results!B:Q,16,FALSE)</f>
        <v> 1:08.26,7</v>
      </c>
      <c r="I18" s="207"/>
    </row>
    <row r="19" spans="1:9" ht="15" customHeight="1">
      <c r="A19" s="159">
        <f t="shared" si="0"/>
        <v>12</v>
      </c>
      <c r="B19" s="112">
        <v>17</v>
      </c>
      <c r="C19" s="160" t="str">
        <f>VLOOKUP(B19,Startlist!B:F,2,FALSE)</f>
        <v>MV4</v>
      </c>
      <c r="D19" s="161" t="str">
        <f>CONCATENATE(VLOOKUP(B19,Startlist!B:H,3,FALSE)," / ",VLOOKUP(B19,Startlist!B:H,4,FALSE))</f>
        <v>Kristo Subi / Raido Subi</v>
      </c>
      <c r="E19" s="162" t="str">
        <f>VLOOKUP(B19,Startlist!B:F,5,FALSE)</f>
        <v>EST</v>
      </c>
      <c r="F19" s="161" t="str">
        <f>VLOOKUP(B19,Startlist!B:H,7,FALSE)</f>
        <v>Honda Civic Type-R</v>
      </c>
      <c r="G19" s="161" t="str">
        <f>VLOOKUP(B19,Startlist!B:H,6,FALSE)</f>
        <v>ECOM MOTORSPORT</v>
      </c>
      <c r="H19" s="163" t="str">
        <f>VLOOKUP(B19,Results!B:Q,16,FALSE)</f>
        <v> 1:08.36,5</v>
      </c>
      <c r="I19" s="207"/>
    </row>
    <row r="20" spans="1:9" ht="15" customHeight="1">
      <c r="A20" s="159">
        <f t="shared" si="0"/>
        <v>13</v>
      </c>
      <c r="B20" s="112">
        <v>20</v>
      </c>
      <c r="C20" s="160" t="str">
        <f>VLOOKUP(B20,Startlist!B:F,2,FALSE)</f>
        <v>MV4</v>
      </c>
      <c r="D20" s="161" t="str">
        <f>CONCATENATE(VLOOKUP(B20,Startlist!B:H,3,FALSE)," / ",VLOOKUP(B20,Startlist!B:H,4,FALSE))</f>
        <v>Karel Tölp / Martin Vihmann</v>
      </c>
      <c r="E20" s="162" t="str">
        <f>VLOOKUP(B20,Startlist!B:F,5,FALSE)</f>
        <v>EST</v>
      </c>
      <c r="F20" s="161" t="str">
        <f>VLOOKUP(B20,Startlist!B:H,7,FALSE)</f>
        <v>Honda Civic Type-R</v>
      </c>
      <c r="G20" s="161" t="str">
        <f>VLOOKUP(B20,Startlist!B:H,6,FALSE)</f>
        <v>ECOM MOTORSPORT</v>
      </c>
      <c r="H20" s="163" t="str">
        <f>VLOOKUP(B20,Results!B:Q,16,FALSE)</f>
        <v> 1:08.58,8</v>
      </c>
      <c r="I20" s="207"/>
    </row>
    <row r="21" spans="1:9" ht="15" customHeight="1">
      <c r="A21" s="159">
        <f t="shared" si="0"/>
        <v>14</v>
      </c>
      <c r="B21" s="112">
        <v>201</v>
      </c>
      <c r="C21" s="160" t="str">
        <f>VLOOKUP(B21,Startlist!B:F,2,FALSE)</f>
        <v>MV3</v>
      </c>
      <c r="D21" s="161" t="str">
        <f>CONCATENATE(VLOOKUP(B21,Startlist!B:H,3,FALSE)," / ",VLOOKUP(B21,Startlist!B:H,4,FALSE))</f>
        <v>Kenneth Sepp / Tanel Kasesalu</v>
      </c>
      <c r="E21" s="162" t="str">
        <f>VLOOKUP(B21,Startlist!B:F,5,FALSE)</f>
        <v>EST</v>
      </c>
      <c r="F21" s="161" t="str">
        <f>VLOOKUP(B21,Startlist!B:H,7,FALSE)</f>
        <v>Ford Fiesta R2</v>
      </c>
      <c r="G21" s="161" t="str">
        <f>VLOOKUP(B21,Startlist!B:H,6,FALSE)</f>
        <v>SAR-TECH MOTORSPORT</v>
      </c>
      <c r="H21" s="163" t="str">
        <f>VLOOKUP(B21,Results!B:Q,16,FALSE)</f>
        <v> 1:09.05,1</v>
      </c>
      <c r="I21" s="207"/>
    </row>
    <row r="22" spans="1:9" ht="15" customHeight="1">
      <c r="A22" s="159">
        <f t="shared" si="0"/>
        <v>15</v>
      </c>
      <c r="B22" s="112">
        <v>23</v>
      </c>
      <c r="C22" s="160" t="str">
        <f>VLOOKUP(B22,Startlist!B:F,2,FALSE)</f>
        <v>MV7</v>
      </c>
      <c r="D22" s="161" t="str">
        <f>CONCATENATE(VLOOKUP(B22,Startlist!B:H,3,FALSE)," / ",VLOOKUP(B22,Startlist!B:H,4,FALSE))</f>
        <v>Siim Liivamägi / Edvin Parisalu</v>
      </c>
      <c r="E22" s="162" t="str">
        <f>VLOOKUP(B22,Startlist!B:F,5,FALSE)</f>
        <v>EST</v>
      </c>
      <c r="F22" s="161" t="str">
        <f>VLOOKUP(B22,Startlist!B:H,7,FALSE)</f>
        <v>Mitsubishi Lancer Evo 6</v>
      </c>
      <c r="G22" s="161" t="str">
        <f>VLOOKUP(B22,Startlist!B:H,6,FALSE)</f>
        <v>MS RACING</v>
      </c>
      <c r="H22" s="163" t="str">
        <f>VLOOKUP(B22,Results!B:Q,16,FALSE)</f>
        <v> 1:09.47,8</v>
      </c>
      <c r="I22" s="207"/>
    </row>
    <row r="23" spans="1:9" ht="15" customHeight="1">
      <c r="A23" s="159">
        <f t="shared" si="0"/>
        <v>16</v>
      </c>
      <c r="B23" s="112">
        <v>6</v>
      </c>
      <c r="C23" s="160" t="str">
        <f>VLOOKUP(B23,Startlist!B:F,2,FALSE)</f>
        <v>MV7</v>
      </c>
      <c r="D23" s="161" t="str">
        <f>CONCATENATE(VLOOKUP(B23,Startlist!B:H,3,FALSE)," / ",VLOOKUP(B23,Startlist!B:H,4,FALSE))</f>
        <v>Priit Koik / Uku Heldna</v>
      </c>
      <c r="E23" s="162" t="str">
        <f>VLOOKUP(B23,Startlist!B:F,5,FALSE)</f>
        <v>EST</v>
      </c>
      <c r="F23" s="161" t="str">
        <f>VLOOKUP(B23,Startlist!B:H,7,FALSE)</f>
        <v>Mitsubishi Lancer Evo 7</v>
      </c>
      <c r="G23" s="161" t="str">
        <f>VLOOKUP(B23,Startlist!B:H,6,FALSE)</f>
        <v>KAUR MOTORSPORT</v>
      </c>
      <c r="H23" s="163" t="str">
        <f>VLOOKUP(B23,Results!B:Q,16,FALSE)</f>
        <v> 1:10.02,2</v>
      </c>
      <c r="I23" s="207"/>
    </row>
    <row r="24" spans="1:9" ht="15" customHeight="1">
      <c r="A24" s="159">
        <f t="shared" si="0"/>
        <v>17</v>
      </c>
      <c r="B24" s="112">
        <v>3</v>
      </c>
      <c r="C24" s="160" t="str">
        <f>VLOOKUP(B24,Startlist!B:F,2,FALSE)</f>
        <v>MV2</v>
      </c>
      <c r="D24" s="161" t="str">
        <f>CONCATENATE(VLOOKUP(B24,Startlist!B:H,3,FALSE)," / ",VLOOKUP(B24,Startlist!B:H,4,FALSE))</f>
        <v>Mait Maarend / Mihkel Kapp</v>
      </c>
      <c r="E24" s="162" t="str">
        <f>VLOOKUP(B24,Startlist!B:F,5,FALSE)</f>
        <v>EST</v>
      </c>
      <c r="F24" s="161" t="str">
        <f>VLOOKUP(B24,Startlist!B:H,7,FALSE)</f>
        <v>Mitsubishi Lancer Evo 10</v>
      </c>
      <c r="G24" s="161" t="str">
        <f>VLOOKUP(B24,Startlist!B:H,6,FALSE)</f>
        <v>ALM MOTORSPORT</v>
      </c>
      <c r="H24" s="163" t="str">
        <f>VLOOKUP(B24,Results!B:Q,16,FALSE)</f>
        <v> 1:10.20,7</v>
      </c>
      <c r="I24" s="207"/>
    </row>
    <row r="25" spans="1:9" ht="15" customHeight="1">
      <c r="A25" s="159">
        <f t="shared" si="0"/>
        <v>18</v>
      </c>
      <c r="B25" s="112">
        <v>204</v>
      </c>
      <c r="C25" s="160" t="str">
        <f>VLOOKUP(B25,Startlist!B:F,2,FALSE)</f>
        <v>MV3</v>
      </c>
      <c r="D25" s="161" t="str">
        <f>CONCATENATE(VLOOKUP(B25,Startlist!B:H,3,FALSE)," / ",VLOOKUP(B25,Startlist!B:H,4,FALSE))</f>
        <v>Roland Poom / Marti Halling</v>
      </c>
      <c r="E25" s="162" t="str">
        <f>VLOOKUP(B25,Startlist!B:F,5,FALSE)</f>
        <v>EST</v>
      </c>
      <c r="F25" s="161" t="str">
        <f>VLOOKUP(B25,Startlist!B:H,7,FALSE)</f>
        <v>Ford Fiesta R2</v>
      </c>
      <c r="G25" s="161" t="str">
        <f>VLOOKUP(B25,Startlist!B:H,6,FALSE)</f>
        <v>BALTIC MOTORSPORT PROMOTION</v>
      </c>
      <c r="H25" s="163" t="str">
        <f>VLOOKUP(B25,Results!B:Q,16,FALSE)</f>
        <v> 1:10.28,2</v>
      </c>
      <c r="I25" s="207"/>
    </row>
    <row r="26" spans="1:9" ht="15" customHeight="1">
      <c r="A26" s="159">
        <f t="shared" si="0"/>
        <v>19</v>
      </c>
      <c r="B26" s="112">
        <v>32</v>
      </c>
      <c r="C26" s="160" t="str">
        <f>VLOOKUP(B26,Startlist!B:F,2,FALSE)</f>
        <v>MV6</v>
      </c>
      <c r="D26" s="161" t="str">
        <f>CONCATENATE(VLOOKUP(B26,Startlist!B:H,3,FALSE)," / ",VLOOKUP(B26,Startlist!B:H,4,FALSE))</f>
        <v>Gert Kull / Toomas Keskküla</v>
      </c>
      <c r="E26" s="162" t="str">
        <f>VLOOKUP(B26,Startlist!B:F,5,FALSE)</f>
        <v>EST</v>
      </c>
      <c r="F26" s="161" t="str">
        <f>VLOOKUP(B26,Startlist!B:H,7,FALSE)</f>
        <v>BMW M3</v>
      </c>
      <c r="G26" s="161" t="str">
        <f>VLOOKUP(B26,Startlist!B:H,6,FALSE)</f>
        <v>MS RACING</v>
      </c>
      <c r="H26" s="163" t="str">
        <f>VLOOKUP(B26,Results!B:Q,16,FALSE)</f>
        <v> 1:11.00,9</v>
      </c>
      <c r="I26" s="207"/>
    </row>
    <row r="27" spans="1:9" ht="15" customHeight="1">
      <c r="A27" s="159">
        <f t="shared" si="0"/>
        <v>20</v>
      </c>
      <c r="B27" s="112">
        <v>211</v>
      </c>
      <c r="C27" s="160" t="str">
        <f>VLOOKUP(B27,Startlist!B:F,2,FALSE)</f>
        <v>MV3</v>
      </c>
      <c r="D27" s="161" t="str">
        <f>CONCATENATE(VLOOKUP(B27,Startlist!B:H,3,FALSE)," / ",VLOOKUP(B27,Startlist!B:H,4,FALSE))</f>
        <v>Alexander Kudrjavtsev / Sergei Larens</v>
      </c>
      <c r="E27" s="162" t="str">
        <f>VLOOKUP(B27,Startlist!B:F,5,FALSE)</f>
        <v>RUS / EST</v>
      </c>
      <c r="F27" s="161" t="str">
        <f>VLOOKUP(B27,Startlist!B:H,7,FALSE)</f>
        <v>Peugeot 208 R2</v>
      </c>
      <c r="G27" s="161" t="str">
        <f>VLOOKUP(B27,Startlist!B:H,6,FALSE)</f>
        <v>ALM MOTORSPORT</v>
      </c>
      <c r="H27" s="163" t="str">
        <f>VLOOKUP(B27,Results!B:Q,16,FALSE)</f>
        <v> 1:11.45,0</v>
      </c>
      <c r="I27" s="207"/>
    </row>
    <row r="28" spans="1:9" ht="15" customHeight="1">
      <c r="A28" s="159">
        <f t="shared" si="0"/>
        <v>21</v>
      </c>
      <c r="B28" s="112">
        <v>210</v>
      </c>
      <c r="C28" s="160" t="str">
        <f>VLOOKUP(B28,Startlist!B:F,2,FALSE)</f>
        <v>MV3</v>
      </c>
      <c r="D28" s="161" t="str">
        <f>CONCATENATE(VLOOKUP(B28,Startlist!B:H,3,FALSE)," / ",VLOOKUP(B28,Startlist!B:H,4,FALSE))</f>
        <v>Georg Linnamäe / Oliver Tampuu</v>
      </c>
      <c r="E28" s="162" t="str">
        <f>VLOOKUP(B28,Startlist!B:F,5,FALSE)</f>
        <v>EST</v>
      </c>
      <c r="F28" s="161" t="str">
        <f>VLOOKUP(B28,Startlist!B:H,7,FALSE)</f>
        <v>Peugeot 208 R2</v>
      </c>
      <c r="G28" s="161" t="str">
        <f>VLOOKUP(B28,Startlist!B:H,6,FALSE)</f>
        <v>ALM MOTORSPORT</v>
      </c>
      <c r="H28" s="163" t="str">
        <f>VLOOKUP(B28,Results!B:Q,16,FALSE)</f>
        <v> 1:11.56,3</v>
      </c>
      <c r="I28" s="207"/>
    </row>
    <row r="29" spans="1:9" ht="15" customHeight="1">
      <c r="A29" s="159">
        <f t="shared" si="0"/>
        <v>22</v>
      </c>
      <c r="B29" s="112">
        <v>40</v>
      </c>
      <c r="C29" s="160" t="str">
        <f>VLOOKUP(B29,Startlist!B:F,2,FALSE)</f>
        <v>MV4</v>
      </c>
      <c r="D29" s="161" t="str">
        <f>CONCATENATE(VLOOKUP(B29,Startlist!B:H,3,FALSE)," / ",VLOOKUP(B29,Startlist!B:H,4,FALSE))</f>
        <v>Janar Lehtniit / Rauno Orupōld</v>
      </c>
      <c r="E29" s="162" t="str">
        <f>VLOOKUP(B29,Startlist!B:F,5,FALSE)</f>
        <v>EST</v>
      </c>
      <c r="F29" s="161" t="str">
        <f>VLOOKUP(B29,Startlist!B:H,7,FALSE)</f>
        <v>Ford Escort RS</v>
      </c>
      <c r="G29" s="161" t="str">
        <f>VLOOKUP(B29,Startlist!B:H,6,FALSE)</f>
        <v>ERKI SPORT</v>
      </c>
      <c r="H29" s="163" t="str">
        <f>VLOOKUP(B29,Results!B:Q,16,FALSE)</f>
        <v> 1:12.05,9</v>
      </c>
      <c r="I29" s="207"/>
    </row>
    <row r="30" spans="1:9" ht="15" customHeight="1">
      <c r="A30" s="159">
        <f t="shared" si="0"/>
        <v>23</v>
      </c>
      <c r="B30" s="112">
        <v>25</v>
      </c>
      <c r="C30" s="160" t="str">
        <f>VLOOKUP(B30,Startlist!B:F,2,FALSE)</f>
        <v>MV7</v>
      </c>
      <c r="D30" s="161" t="str">
        <f>CONCATENATE(VLOOKUP(B30,Startlist!B:H,3,FALSE)," / ",VLOOKUP(B30,Startlist!B:H,4,FALSE))</f>
        <v>Vadim Kuznetsov / Roman Kapustin</v>
      </c>
      <c r="E30" s="162" t="str">
        <f>VLOOKUP(B30,Startlist!B:F,5,FALSE)</f>
        <v>RUS</v>
      </c>
      <c r="F30" s="161" t="str">
        <f>VLOOKUP(B30,Startlist!B:H,7,FALSE)</f>
        <v>Mitsubishi Lancer Evo 8</v>
      </c>
      <c r="G30" s="161" t="str">
        <f>VLOOKUP(B30,Startlist!B:H,6,FALSE)</f>
        <v>TIKKRI MOTORSPORT</v>
      </c>
      <c r="H30" s="163" t="str">
        <f>VLOOKUP(B30,Results!B:Q,16,FALSE)</f>
        <v> 1:12.33,1</v>
      </c>
      <c r="I30" s="207"/>
    </row>
    <row r="31" spans="1:9" ht="15" customHeight="1">
      <c r="A31" s="159">
        <f t="shared" si="0"/>
        <v>24</v>
      </c>
      <c r="B31" s="112">
        <v>35</v>
      </c>
      <c r="C31" s="160" t="str">
        <f>VLOOKUP(B31,Startlist!B:F,2,FALSE)</f>
        <v>MV5</v>
      </c>
      <c r="D31" s="161" t="str">
        <f>CONCATENATE(VLOOKUP(B31,Startlist!B:H,3,FALSE)," / ",VLOOKUP(B31,Startlist!B:H,4,FALSE))</f>
        <v>Gert Kaupo Kähr / Jan Pantalon</v>
      </c>
      <c r="E31" s="162" t="str">
        <f>VLOOKUP(B31,Startlist!B:F,5,FALSE)</f>
        <v>EST</v>
      </c>
      <c r="F31" s="161" t="str">
        <f>VLOOKUP(B31,Startlist!B:H,7,FALSE)</f>
        <v>Honda Civic</v>
      </c>
      <c r="G31" s="161" t="str">
        <f>VLOOKUP(B31,Startlist!B:H,6,FALSE)</f>
        <v>PROREX RACING</v>
      </c>
      <c r="H31" s="163" t="str">
        <f>VLOOKUP(B31,Results!B:Q,16,FALSE)</f>
        <v> 1:12.50,7</v>
      </c>
      <c r="I31" s="207"/>
    </row>
    <row r="32" spans="1:9" ht="15" customHeight="1">
      <c r="A32" s="159">
        <f t="shared" si="0"/>
        <v>25</v>
      </c>
      <c r="B32" s="112">
        <v>31</v>
      </c>
      <c r="C32" s="160" t="str">
        <f>VLOOKUP(B32,Startlist!B:F,2,FALSE)</f>
        <v>MV5</v>
      </c>
      <c r="D32" s="161" t="str">
        <f>CONCATENATE(VLOOKUP(B32,Startlist!B:H,3,FALSE)," / ",VLOOKUP(B32,Startlist!B:H,4,FALSE))</f>
        <v>Steven Viilo / Jakko Viilo</v>
      </c>
      <c r="E32" s="162" t="str">
        <f>VLOOKUP(B32,Startlist!B:F,5,FALSE)</f>
        <v>EST</v>
      </c>
      <c r="F32" s="161" t="str">
        <f>VLOOKUP(B32,Startlist!B:H,7,FALSE)</f>
        <v>Toyota Starlet</v>
      </c>
      <c r="G32" s="161" t="str">
        <f>VLOOKUP(B32,Startlist!B:H,6,FALSE)</f>
        <v>ECOM MOTORSPORT</v>
      </c>
      <c r="H32" s="163" t="str">
        <f>VLOOKUP(B32,Results!B:Q,16,FALSE)</f>
        <v> 1:13.31,4</v>
      </c>
      <c r="I32" s="207"/>
    </row>
    <row r="33" spans="1:9" ht="15" customHeight="1">
      <c r="A33" s="159">
        <f t="shared" si="0"/>
        <v>26</v>
      </c>
      <c r="B33" s="112">
        <v>34</v>
      </c>
      <c r="C33" s="160" t="str">
        <f>VLOOKUP(B33,Startlist!B:F,2,FALSE)</f>
        <v>MV5</v>
      </c>
      <c r="D33" s="161" t="str">
        <f>CONCATENATE(VLOOKUP(B33,Startlist!B:H,3,FALSE)," / ",VLOOKUP(B33,Startlist!B:H,4,FALSE))</f>
        <v>Klim Baikov / Andrey Kleshchev</v>
      </c>
      <c r="E33" s="162" t="str">
        <f>VLOOKUP(B33,Startlist!B:F,5,FALSE)</f>
        <v>RUS</v>
      </c>
      <c r="F33" s="161" t="str">
        <f>VLOOKUP(B33,Startlist!B:H,7,FALSE)</f>
        <v>Lada 2105</v>
      </c>
      <c r="G33" s="161" t="str">
        <f>VLOOKUP(B33,Startlist!B:H,6,FALSE)</f>
        <v>KLIM BAIKOV</v>
      </c>
      <c r="H33" s="163" t="str">
        <f>VLOOKUP(B33,Results!B:Q,16,FALSE)</f>
        <v> 1:14.45,4</v>
      </c>
      <c r="I33" s="207"/>
    </row>
    <row r="34" spans="1:9" ht="15" customHeight="1">
      <c r="A34" s="159">
        <f t="shared" si="0"/>
        <v>27</v>
      </c>
      <c r="B34" s="112">
        <v>42</v>
      </c>
      <c r="C34" s="160" t="str">
        <f>VLOOKUP(B34,Startlist!B:F,2,FALSE)</f>
        <v>MV5</v>
      </c>
      <c r="D34" s="161" t="str">
        <f>CONCATENATE(VLOOKUP(B34,Startlist!B:H,3,FALSE)," / ",VLOOKUP(B34,Startlist!B:H,4,FALSE))</f>
        <v>Alari Sillaste / Arvo Liimann</v>
      </c>
      <c r="E34" s="162" t="str">
        <f>VLOOKUP(B34,Startlist!B:F,5,FALSE)</f>
        <v>EST</v>
      </c>
      <c r="F34" s="161" t="str">
        <f>VLOOKUP(B34,Startlist!B:H,7,FALSE)</f>
        <v>AZLK 2140</v>
      </c>
      <c r="G34" s="161" t="str">
        <f>VLOOKUP(B34,Startlist!B:H,6,FALSE)</f>
        <v>ECOM MOTORSPORT</v>
      </c>
      <c r="H34" s="163" t="str">
        <f>VLOOKUP(B34,Results!B:Q,16,FALSE)</f>
        <v> 1:15.47,0</v>
      </c>
      <c r="I34" s="207"/>
    </row>
    <row r="35" spans="1:9" ht="15" customHeight="1">
      <c r="A35" s="159">
        <f t="shared" si="0"/>
        <v>28</v>
      </c>
      <c r="B35" s="112">
        <v>39</v>
      </c>
      <c r="C35" s="160" t="str">
        <f>VLOOKUP(B35,Startlist!B:F,2,FALSE)</f>
        <v>MV5</v>
      </c>
      <c r="D35" s="161" t="str">
        <f>CONCATENATE(VLOOKUP(B35,Startlist!B:H,3,FALSE)," / ",VLOOKUP(B35,Startlist!B:H,4,FALSE))</f>
        <v>Lauri Peegel / Andres Tammel</v>
      </c>
      <c r="E35" s="162" t="str">
        <f>VLOOKUP(B35,Startlist!B:F,5,FALSE)</f>
        <v>EST</v>
      </c>
      <c r="F35" s="161" t="str">
        <f>VLOOKUP(B35,Startlist!B:H,7,FALSE)</f>
        <v>Honda Civic</v>
      </c>
      <c r="G35" s="161" t="str">
        <f>VLOOKUP(B35,Startlist!B:H,6,FALSE)</f>
        <v>SAR-TECH MOTORSPORT</v>
      </c>
      <c r="H35" s="163" t="str">
        <f>VLOOKUP(B35,Results!B:Q,16,FALSE)</f>
        <v> 1:16.52,2</v>
      </c>
      <c r="I35" s="207"/>
    </row>
    <row r="36" spans="1:9" ht="15" customHeight="1">
      <c r="A36" s="159">
        <f t="shared" si="0"/>
        <v>29</v>
      </c>
      <c r="B36" s="112">
        <v>36</v>
      </c>
      <c r="C36" s="160" t="str">
        <f>VLOOKUP(B36,Startlist!B:F,2,FALSE)</f>
        <v>MV5</v>
      </c>
      <c r="D36" s="161" t="str">
        <f>CONCATENATE(VLOOKUP(B36,Startlist!B:H,3,FALSE)," / ",VLOOKUP(B36,Startlist!B:H,4,FALSE))</f>
        <v>Tauri Pihlas / Ott Kiil</v>
      </c>
      <c r="E36" s="162" t="str">
        <f>VLOOKUP(B36,Startlist!B:F,5,FALSE)</f>
        <v>EST</v>
      </c>
      <c r="F36" s="161" t="str">
        <f>VLOOKUP(B36,Startlist!B:H,7,FALSE)</f>
        <v>Toyota Starlet</v>
      </c>
      <c r="G36" s="161" t="str">
        <f>VLOOKUP(B36,Startlist!B:H,6,FALSE)</f>
        <v>SAR-TECH MOTORSPORT</v>
      </c>
      <c r="H36" s="163" t="str">
        <f>VLOOKUP(B36,Results!B:Q,16,FALSE)</f>
        <v> 1:17.22,9</v>
      </c>
      <c r="I36" s="207"/>
    </row>
    <row r="37" spans="1:9" ht="15" customHeight="1">
      <c r="A37" s="159">
        <f t="shared" si="0"/>
        <v>30</v>
      </c>
      <c r="B37" s="112">
        <v>5</v>
      </c>
      <c r="C37" s="160" t="str">
        <f>VLOOKUP(B37,Startlist!B:F,2,FALSE)</f>
        <v>MV7</v>
      </c>
      <c r="D37" s="161" t="str">
        <f>CONCATENATE(VLOOKUP(B37,Startlist!B:H,3,FALSE)," / ",VLOOKUP(B37,Startlist!B:H,4,FALSE))</f>
        <v>Ranno Bundsen / Robert Loshtshenikov</v>
      </c>
      <c r="E37" s="162" t="str">
        <f>VLOOKUP(B37,Startlist!B:F,5,FALSE)</f>
        <v>EST</v>
      </c>
      <c r="F37" s="161" t="str">
        <f>VLOOKUP(B37,Startlist!B:H,7,FALSE)</f>
        <v>Mitsubishi Lancer Evo 8</v>
      </c>
      <c r="G37" s="161" t="str">
        <f>VLOOKUP(B37,Startlist!B:H,6,FALSE)</f>
        <v>TIKKRI MOTORSPORT</v>
      </c>
      <c r="H37" s="163" t="str">
        <f>VLOOKUP(B37,Results!B:Q,16,FALSE)</f>
        <v> 1:19.05,3</v>
      </c>
      <c r="I37" s="207"/>
    </row>
    <row r="38" spans="1:9" ht="15" customHeight="1">
      <c r="A38" s="159">
        <f t="shared" si="0"/>
        <v>31</v>
      </c>
      <c r="B38" s="112">
        <v>38</v>
      </c>
      <c r="C38" s="160" t="str">
        <f>VLOOKUP(B38,Startlist!B:F,2,FALSE)</f>
        <v>MV6</v>
      </c>
      <c r="D38" s="161" t="str">
        <f>CONCATENATE(VLOOKUP(B38,Startlist!B:H,3,FALSE)," / ",VLOOKUP(B38,Startlist!B:H,4,FALSE))</f>
        <v>Henri Hallik / Urmo Piigli</v>
      </c>
      <c r="E38" s="162" t="str">
        <f>VLOOKUP(B38,Startlist!B:F,5,FALSE)</f>
        <v>EST</v>
      </c>
      <c r="F38" s="161" t="str">
        <f>VLOOKUP(B38,Startlist!B:H,7,FALSE)</f>
        <v>BMW 325i</v>
      </c>
      <c r="G38" s="161" t="str">
        <f>VLOOKUP(B38,Startlist!B:H,6,FALSE)</f>
        <v>PROREHV RALLY TEAM</v>
      </c>
      <c r="H38" s="163" t="str">
        <f>VLOOKUP(B38,Results!B:Q,16,FALSE)</f>
        <v> 1:22.55,6</v>
      </c>
      <c r="I38" s="207"/>
    </row>
    <row r="39" spans="1:9" ht="15" customHeight="1">
      <c r="A39" s="159">
        <f t="shared" si="0"/>
        <v>32</v>
      </c>
      <c r="B39" s="112">
        <v>47</v>
      </c>
      <c r="C39" s="160" t="str">
        <f>VLOOKUP(B39,Startlist!B:F,2,FALSE)</f>
        <v>MV4</v>
      </c>
      <c r="D39" s="161" t="str">
        <f>CONCATENATE(VLOOKUP(B39,Startlist!B:H,3,FALSE)," / ",VLOOKUP(B39,Startlist!B:H,4,FALSE))</f>
        <v>Tauri Vask / Tanel Vask</v>
      </c>
      <c r="E39" s="162" t="str">
        <f>VLOOKUP(B39,Startlist!B:F,5,FALSE)</f>
        <v>EST</v>
      </c>
      <c r="F39" s="161" t="str">
        <f>VLOOKUP(B39,Startlist!B:H,7,FALSE)</f>
        <v>VW Golf</v>
      </c>
      <c r="G39" s="161" t="str">
        <f>VLOOKUP(B39,Startlist!B:H,6,FALSE)</f>
        <v>MS RACING</v>
      </c>
      <c r="H39" s="163" t="str">
        <f>VLOOKUP(B39,Results!B:Q,16,FALSE)</f>
        <v> 1:26.05,6</v>
      </c>
      <c r="I39" s="207"/>
    </row>
    <row r="40" spans="1:9" ht="15" customHeight="1">
      <c r="A40" s="159">
        <f t="shared" si="0"/>
        <v>33</v>
      </c>
      <c r="B40" s="112">
        <v>44</v>
      </c>
      <c r="C40" s="160" t="str">
        <f>VLOOKUP(B40,Startlist!B:F,2,FALSE)</f>
        <v>MV4</v>
      </c>
      <c r="D40" s="161" t="str">
        <f>CONCATENATE(VLOOKUP(B40,Startlist!B:H,3,FALSE)," / ",VLOOKUP(B40,Startlist!B:H,4,FALSE))</f>
        <v>Urmo Luts / Lauri Luts</v>
      </c>
      <c r="E40" s="162" t="str">
        <f>VLOOKUP(B40,Startlist!B:F,5,FALSE)</f>
        <v>EST</v>
      </c>
      <c r="F40" s="161" t="str">
        <f>VLOOKUP(B40,Startlist!B:H,7,FALSE)</f>
        <v>VW Golf</v>
      </c>
      <c r="G40" s="161" t="str">
        <f>VLOOKUP(B40,Startlist!B:H,6,FALSE)</f>
        <v>LIGUR RACING</v>
      </c>
      <c r="H40" s="163" t="str">
        <f>VLOOKUP(B40,Results!B:Q,16,FALSE)</f>
        <v> 1:32.56,7</v>
      </c>
      <c r="I40" s="207"/>
    </row>
    <row r="41" spans="1:9" ht="15" customHeight="1">
      <c r="A41" s="159"/>
      <c r="B41" s="112">
        <v>4</v>
      </c>
      <c r="C41" s="160" t="str">
        <f>VLOOKUP(B41,Startlist!B:F,2,FALSE)</f>
        <v>MV2</v>
      </c>
      <c r="D41" s="161" t="str">
        <f>CONCATENATE(VLOOKUP(B41,Startlist!B:H,3,FALSE)," / ",VLOOKUP(B41,Startlist!B:H,4,FALSE))</f>
        <v>Rainer Aus / Simo Koskinen</v>
      </c>
      <c r="E41" s="162" t="str">
        <f>VLOOKUP(B41,Startlist!B:F,5,FALSE)</f>
        <v>EST</v>
      </c>
      <c r="F41" s="161" t="str">
        <f>VLOOKUP(B41,Startlist!B:H,7,FALSE)</f>
        <v>Mitsubishi Lancer Evo 9</v>
      </c>
      <c r="G41" s="161" t="str">
        <f>VLOOKUP(B41,Startlist!B:H,6,FALSE)</f>
        <v>ALM MOTORSPORT</v>
      </c>
      <c r="H41" s="263" t="s">
        <v>1275</v>
      </c>
      <c r="I41" s="207"/>
    </row>
    <row r="42" spans="1:9" ht="15" customHeight="1">
      <c r="A42" s="159"/>
      <c r="B42" s="112">
        <v>9</v>
      </c>
      <c r="C42" s="160" t="str">
        <f>VLOOKUP(B42,Startlist!B:F,2,FALSE)</f>
        <v>MV7</v>
      </c>
      <c r="D42" s="161" t="str">
        <f>CONCATENATE(VLOOKUP(B42,Startlist!B:H,3,FALSE)," / ",VLOOKUP(B42,Startlist!B:H,4,FALSE))</f>
        <v>Anre Saks / Rainer Maasik</v>
      </c>
      <c r="E42" s="162" t="str">
        <f>VLOOKUP(B42,Startlist!B:F,5,FALSE)</f>
        <v>EST</v>
      </c>
      <c r="F42" s="161" t="str">
        <f>VLOOKUP(B42,Startlist!B:H,7,FALSE)</f>
        <v>Mitsubishi Lancer Evo 7</v>
      </c>
      <c r="G42" s="161" t="str">
        <f>VLOOKUP(B42,Startlist!B:H,6,FALSE)</f>
        <v>ALM MOTORSPORT</v>
      </c>
      <c r="H42" s="263" t="s">
        <v>1275</v>
      </c>
      <c r="I42" s="207"/>
    </row>
    <row r="43" spans="1:9" ht="15" customHeight="1">
      <c r="A43" s="159"/>
      <c r="B43" s="112">
        <v>10</v>
      </c>
      <c r="C43" s="160" t="str">
        <f>VLOOKUP(B43,Startlist!B:F,2,FALSE)</f>
        <v>MV7</v>
      </c>
      <c r="D43" s="161" t="str">
        <f>CONCATENATE(VLOOKUP(B43,Startlist!B:H,3,FALSE)," / ",VLOOKUP(B43,Startlist!B:H,4,FALSE))</f>
        <v>Vaiko Samm / Kaimar Taal</v>
      </c>
      <c r="E43" s="162" t="str">
        <f>VLOOKUP(B43,Startlist!B:F,5,FALSE)</f>
        <v>EST</v>
      </c>
      <c r="F43" s="161" t="str">
        <f>VLOOKUP(B43,Startlist!B:H,7,FALSE)</f>
        <v>Subaru Impreza WRX STI</v>
      </c>
      <c r="G43" s="161" t="str">
        <f>VLOOKUP(B43,Startlist!B:H,6,FALSE)</f>
        <v>G.M.RACING SK</v>
      </c>
      <c r="H43" s="263" t="s">
        <v>1275</v>
      </c>
      <c r="I43" s="207"/>
    </row>
    <row r="44" spans="1:9" ht="15" customHeight="1">
      <c r="A44" s="159"/>
      <c r="B44" s="112">
        <v>12</v>
      </c>
      <c r="C44" s="160" t="str">
        <f>VLOOKUP(B44,Startlist!B:F,2,FALSE)</f>
        <v>MV4</v>
      </c>
      <c r="D44" s="161" t="str">
        <f>CONCATENATE(VLOOKUP(B44,Startlist!B:H,3,FALSE)," / ",VLOOKUP(B44,Startlist!B:H,4,FALSE))</f>
        <v>David Sultanjants / Siim Oja</v>
      </c>
      <c r="E44" s="162" t="str">
        <f>VLOOKUP(B44,Startlist!B:F,5,FALSE)</f>
        <v>EST</v>
      </c>
      <c r="F44" s="161" t="str">
        <f>VLOOKUP(B44,Startlist!B:H,7,FALSE)</f>
        <v>Citroen DS3</v>
      </c>
      <c r="G44" s="161" t="str">
        <f>VLOOKUP(B44,Startlist!B:H,6,FALSE)</f>
        <v>MS RACING</v>
      </c>
      <c r="H44" s="263" t="s">
        <v>1275</v>
      </c>
      <c r="I44" s="207"/>
    </row>
    <row r="45" spans="1:9" ht="15" customHeight="1">
      <c r="A45" s="159"/>
      <c r="B45" s="112">
        <v>14</v>
      </c>
      <c r="C45" s="160" t="str">
        <f>VLOOKUP(B45,Startlist!B:F,2,FALSE)</f>
        <v>MV6</v>
      </c>
      <c r="D45" s="161" t="str">
        <f>CONCATENATE(VLOOKUP(B45,Startlist!B:H,3,FALSE)," / ",VLOOKUP(B45,Startlist!B:H,4,FALSE))</f>
        <v>Dmitry Nikonchuk / Elena Nikonchuk</v>
      </c>
      <c r="E45" s="162" t="str">
        <f>VLOOKUP(B45,Startlist!B:F,5,FALSE)</f>
        <v>RUS</v>
      </c>
      <c r="F45" s="161" t="str">
        <f>VLOOKUP(B45,Startlist!B:H,7,FALSE)</f>
        <v>BMW M3</v>
      </c>
      <c r="G45" s="161" t="str">
        <f>VLOOKUP(B45,Startlist!B:H,6,FALSE)</f>
        <v>MS RACING</v>
      </c>
      <c r="H45" s="263" t="s">
        <v>1275</v>
      </c>
      <c r="I45" s="207"/>
    </row>
    <row r="46" spans="1:9" ht="15" customHeight="1">
      <c r="A46" s="159"/>
      <c r="B46" s="112">
        <v>18</v>
      </c>
      <c r="C46" s="160" t="str">
        <f>VLOOKUP(B46,Startlist!B:F,2,FALSE)</f>
        <v>MV5</v>
      </c>
      <c r="D46" s="161" t="str">
        <f>CONCATENATE(VLOOKUP(B46,Startlist!B:H,3,FALSE)," / ",VLOOKUP(B46,Startlist!B:H,4,FALSE))</f>
        <v>Karl Martin Volver / Margus Jōerand</v>
      </c>
      <c r="E46" s="162" t="str">
        <f>VLOOKUP(B46,Startlist!B:F,5,FALSE)</f>
        <v>EST</v>
      </c>
      <c r="F46" s="161" t="str">
        <f>VLOOKUP(B46,Startlist!B:H,7,FALSE)</f>
        <v>Lada Kalina</v>
      </c>
      <c r="G46" s="161" t="str">
        <f>VLOOKUP(B46,Startlist!B:H,6,FALSE)</f>
        <v>ASRT RALLY TEAM</v>
      </c>
      <c r="H46" s="263" t="s">
        <v>1275</v>
      </c>
      <c r="I46" s="207"/>
    </row>
    <row r="47" spans="1:9" ht="15" customHeight="1">
      <c r="A47" s="159"/>
      <c r="B47" s="112">
        <v>19</v>
      </c>
      <c r="C47" s="160" t="str">
        <f>VLOOKUP(B47,Startlist!B:F,2,FALSE)</f>
        <v>MV4</v>
      </c>
      <c r="D47" s="161" t="str">
        <f>CONCATENATE(VLOOKUP(B47,Startlist!B:H,3,FALSE)," / ",VLOOKUP(B47,Startlist!B:H,4,FALSE))</f>
        <v>Kaspar Kasari / Hannes Kuusmaa</v>
      </c>
      <c r="E47" s="162" t="str">
        <f>VLOOKUP(B47,Startlist!B:F,5,FALSE)</f>
        <v>EST</v>
      </c>
      <c r="F47" s="161" t="str">
        <f>VLOOKUP(B47,Startlist!B:H,7,FALSE)</f>
        <v>Honda Civic Type-R</v>
      </c>
      <c r="G47" s="161" t="str">
        <f>VLOOKUP(B47,Startlist!B:H,6,FALSE)</f>
        <v>ECOM MOTORSPORT</v>
      </c>
      <c r="H47" s="263" t="s">
        <v>1275</v>
      </c>
      <c r="I47" s="207"/>
    </row>
    <row r="48" spans="1:9" ht="15" customHeight="1">
      <c r="A48" s="159"/>
      <c r="B48" s="112">
        <v>22</v>
      </c>
      <c r="C48" s="160" t="str">
        <f>VLOOKUP(B48,Startlist!B:F,2,FALSE)</f>
        <v>MV6</v>
      </c>
      <c r="D48" s="161" t="str">
        <f>CONCATENATE(VLOOKUP(B48,Startlist!B:H,3,FALSE)," / ",VLOOKUP(B48,Startlist!B:H,4,FALSE))</f>
        <v>Lembit Soe / Ahto Pihlas</v>
      </c>
      <c r="E48" s="162" t="str">
        <f>VLOOKUP(B48,Startlist!B:F,5,FALSE)</f>
        <v>EST</v>
      </c>
      <c r="F48" s="161" t="str">
        <f>VLOOKUP(B48,Startlist!B:H,7,FALSE)</f>
        <v>Toyota Starlet</v>
      </c>
      <c r="G48" s="161" t="str">
        <f>VLOOKUP(B48,Startlist!B:H,6,FALSE)</f>
        <v>SAR-TECH MOTORSPORT</v>
      </c>
      <c r="H48" s="263" t="s">
        <v>1275</v>
      </c>
      <c r="I48" s="207"/>
    </row>
    <row r="49" spans="1:9" ht="15" customHeight="1">
      <c r="A49" s="159"/>
      <c r="B49" s="112">
        <v>24</v>
      </c>
      <c r="C49" s="160" t="str">
        <f>VLOOKUP(B49,Startlist!B:F,2,FALSE)</f>
        <v>MV2</v>
      </c>
      <c r="D49" s="161" t="str">
        <f>CONCATENATE(VLOOKUP(B49,Startlist!B:H,3,FALSE)," / ",VLOOKUP(B49,Startlist!B:H,4,FALSE))</f>
        <v>Andri Sirp / Jarmo Liivak</v>
      </c>
      <c r="E49" s="162" t="str">
        <f>VLOOKUP(B49,Startlist!B:F,5,FALSE)</f>
        <v>EST</v>
      </c>
      <c r="F49" s="161" t="str">
        <f>VLOOKUP(B49,Startlist!B:H,7,FALSE)</f>
        <v>Mitsubishi Lancer Evo 9</v>
      </c>
      <c r="G49" s="161" t="str">
        <f>VLOOKUP(B49,Startlist!B:H,6,FALSE)</f>
        <v>TIKKRI MOTORSPORT</v>
      </c>
      <c r="H49" s="263" t="s">
        <v>1275</v>
      </c>
      <c r="I49" s="207"/>
    </row>
    <row r="50" spans="1:9" ht="15" customHeight="1">
      <c r="A50" s="159"/>
      <c r="B50" s="112">
        <v>26</v>
      </c>
      <c r="C50" s="160" t="str">
        <f>VLOOKUP(B50,Startlist!B:F,2,FALSE)</f>
        <v>MV5</v>
      </c>
      <c r="D50" s="161" t="str">
        <f>CONCATENATE(VLOOKUP(B50,Startlist!B:H,3,FALSE)," / ",VLOOKUP(B50,Startlist!B:H,4,FALSE))</f>
        <v>Timmu Kōrge / Erik Vaasa</v>
      </c>
      <c r="E50" s="162" t="str">
        <f>VLOOKUP(B50,Startlist!B:F,5,FALSE)</f>
        <v>EST</v>
      </c>
      <c r="F50" s="161" t="str">
        <f>VLOOKUP(B50,Startlist!B:H,7,FALSE)</f>
        <v>Vaz 2105</v>
      </c>
      <c r="G50" s="161" t="str">
        <f>VLOOKUP(B50,Startlist!B:H,6,FALSE)</f>
        <v>GAZ RALLIKLUBI</v>
      </c>
      <c r="H50" s="263" t="s">
        <v>1275</v>
      </c>
      <c r="I50" s="207"/>
    </row>
    <row r="51" spans="1:9" ht="15" customHeight="1">
      <c r="A51" s="159"/>
      <c r="B51" s="112">
        <v>28</v>
      </c>
      <c r="C51" s="160" t="str">
        <f>VLOOKUP(B51,Startlist!B:F,2,FALSE)</f>
        <v>MV6</v>
      </c>
      <c r="D51" s="161" t="str">
        <f>CONCATENATE(VLOOKUP(B51,Startlist!B:H,3,FALSE)," / ",VLOOKUP(B51,Startlist!B:H,4,FALSE))</f>
        <v>Mart Kask / Jörgen Pukk</v>
      </c>
      <c r="E51" s="162" t="str">
        <f>VLOOKUP(B51,Startlist!B:F,5,FALSE)</f>
        <v>EST</v>
      </c>
      <c r="F51" s="161" t="str">
        <f>VLOOKUP(B51,Startlist!B:H,7,FALSE)</f>
        <v>BMW 318is</v>
      </c>
      <c r="G51" s="161" t="str">
        <f>VLOOKUP(B51,Startlist!B:H,6,FALSE)</f>
        <v>LAITSERALLYPARK</v>
      </c>
      <c r="H51" s="263" t="s">
        <v>1275</v>
      </c>
      <c r="I51" s="207"/>
    </row>
    <row r="52" spans="1:9" ht="15" customHeight="1">
      <c r="A52" s="159"/>
      <c r="B52" s="112">
        <v>29</v>
      </c>
      <c r="C52" s="160" t="str">
        <f>VLOOKUP(B52,Startlist!B:F,2,FALSE)</f>
        <v>MV5</v>
      </c>
      <c r="D52" s="161" t="str">
        <f>CONCATENATE(VLOOKUP(B52,Startlist!B:H,3,FALSE)," / ",VLOOKUP(B52,Startlist!B:H,4,FALSE))</f>
        <v>Janar Tänak / Janno Õunpuu</v>
      </c>
      <c r="E52" s="162" t="str">
        <f>VLOOKUP(B52,Startlist!B:F,5,FALSE)</f>
        <v>EST</v>
      </c>
      <c r="F52" s="161" t="str">
        <f>VLOOKUP(B52,Startlist!B:H,7,FALSE)</f>
        <v>Lada S1600</v>
      </c>
      <c r="G52" s="161" t="str">
        <f>VLOOKUP(B52,Startlist!B:H,6,FALSE)</f>
        <v>OT RACING</v>
      </c>
      <c r="H52" s="263" t="s">
        <v>1275</v>
      </c>
      <c r="I52" s="207"/>
    </row>
    <row r="53" spans="1:9" ht="15" customHeight="1">
      <c r="A53" s="159"/>
      <c r="B53" s="112">
        <v>30</v>
      </c>
      <c r="C53" s="160" t="str">
        <f>VLOOKUP(B53,Startlist!B:F,2,FALSE)</f>
        <v>MV5</v>
      </c>
      <c r="D53" s="161" t="str">
        <f>CONCATENATE(VLOOKUP(B53,Startlist!B:H,3,FALSE)," / ",VLOOKUP(B53,Startlist!B:H,4,FALSE))</f>
        <v>Rainer Meus / Kaupo Vana</v>
      </c>
      <c r="E53" s="162" t="str">
        <f>VLOOKUP(B53,Startlist!B:F,5,FALSE)</f>
        <v>EST</v>
      </c>
      <c r="F53" s="161" t="str">
        <f>VLOOKUP(B53,Startlist!B:H,7,FALSE)</f>
        <v>Lada VFTS</v>
      </c>
      <c r="G53" s="161" t="str">
        <f>VLOOKUP(B53,Startlist!B:H,6,FALSE)</f>
        <v>PROREHV RALLY TEAM</v>
      </c>
      <c r="H53" s="263" t="s">
        <v>1275</v>
      </c>
      <c r="I53" s="207"/>
    </row>
    <row r="54" spans="1:9" ht="15" customHeight="1">
      <c r="A54" s="159"/>
      <c r="B54" s="112">
        <v>33</v>
      </c>
      <c r="C54" s="160" t="str">
        <f>VLOOKUP(B54,Startlist!B:F,2,FALSE)</f>
        <v>MV4</v>
      </c>
      <c r="D54" s="161" t="str">
        <f>CONCATENATE(VLOOKUP(B54,Startlist!B:H,3,FALSE)," / ",VLOOKUP(B54,Startlist!B:H,4,FALSE))</f>
        <v>Alar Tatrik / Lauri Olli</v>
      </c>
      <c r="E54" s="162" t="str">
        <f>VLOOKUP(B54,Startlist!B:F,5,FALSE)</f>
        <v>EST</v>
      </c>
      <c r="F54" s="161" t="str">
        <f>VLOOKUP(B54,Startlist!B:H,7,FALSE)</f>
        <v>BMW 318</v>
      </c>
      <c r="G54" s="161" t="str">
        <f>VLOOKUP(B54,Startlist!B:H,6,FALSE)</f>
        <v>MS RACING</v>
      </c>
      <c r="H54" s="263" t="s">
        <v>1275</v>
      </c>
      <c r="I54" s="207"/>
    </row>
    <row r="55" spans="1:9" ht="15" customHeight="1">
      <c r="A55" s="159"/>
      <c r="B55" s="112">
        <v>37</v>
      </c>
      <c r="C55" s="160" t="str">
        <f>VLOOKUP(B55,Startlist!B:F,2,FALSE)</f>
        <v>MV6</v>
      </c>
      <c r="D55" s="161" t="str">
        <f>CONCATENATE(VLOOKUP(B55,Startlist!B:H,3,FALSE)," / ",VLOOKUP(B55,Startlist!B:H,4,FALSE))</f>
        <v>Peeter Kaibald / Sven Andevei</v>
      </c>
      <c r="E55" s="162" t="str">
        <f>VLOOKUP(B55,Startlist!B:F,5,FALSE)</f>
        <v>EST</v>
      </c>
      <c r="F55" s="161" t="str">
        <f>VLOOKUP(B55,Startlist!B:H,7,FALSE)</f>
        <v>BMW M3</v>
      </c>
      <c r="G55" s="161" t="str">
        <f>VLOOKUP(B55,Startlist!B:H,6,FALSE)</f>
        <v>MS RACING</v>
      </c>
      <c r="H55" s="263" t="s">
        <v>1275</v>
      </c>
      <c r="I55" s="207"/>
    </row>
    <row r="56" spans="1:9" ht="15" customHeight="1">
      <c r="A56" s="159"/>
      <c r="B56" s="112">
        <v>41</v>
      </c>
      <c r="C56" s="160" t="str">
        <f>VLOOKUP(B56,Startlist!B:F,2,FALSE)</f>
        <v>MV5</v>
      </c>
      <c r="D56" s="161" t="str">
        <f>CONCATENATE(VLOOKUP(B56,Startlist!B:H,3,FALSE)," / ",VLOOKUP(B56,Startlist!B:H,4,FALSE))</f>
        <v>Silver Siivelt / Indrek Mäestu</v>
      </c>
      <c r="E56" s="162" t="str">
        <f>VLOOKUP(B56,Startlist!B:F,5,FALSE)</f>
        <v>EST</v>
      </c>
      <c r="F56" s="161" t="str">
        <f>VLOOKUP(B56,Startlist!B:H,7,FALSE)</f>
        <v>Lada Samara</v>
      </c>
      <c r="G56" s="161" t="str">
        <f>VLOOKUP(B56,Startlist!B:H,6,FALSE)</f>
        <v>ECOM MOTORSPORT</v>
      </c>
      <c r="H56" s="263" t="s">
        <v>1275</v>
      </c>
      <c r="I56" s="207"/>
    </row>
    <row r="57" spans="1:9" ht="15" customHeight="1">
      <c r="A57" s="159"/>
      <c r="B57" s="112">
        <v>43</v>
      </c>
      <c r="C57" s="160" t="str">
        <f>VLOOKUP(B57,Startlist!B:F,2,FALSE)</f>
        <v>MV4</v>
      </c>
      <c r="D57" s="161" t="str">
        <f>CONCATENATE(VLOOKUP(B57,Startlist!B:H,3,FALSE)," / ",VLOOKUP(B57,Startlist!B:H,4,FALSE))</f>
        <v>Ülari Randmer / Linnar Simmo</v>
      </c>
      <c r="E57" s="162" t="str">
        <f>VLOOKUP(B57,Startlist!B:F,5,FALSE)</f>
        <v>EST</v>
      </c>
      <c r="F57" s="161" t="str">
        <f>VLOOKUP(B57,Startlist!B:H,7,FALSE)</f>
        <v>VW Golf</v>
      </c>
      <c r="G57" s="161" t="str">
        <f>VLOOKUP(B57,Startlist!B:H,6,FALSE)</f>
        <v>MS RACING</v>
      </c>
      <c r="H57" s="263" t="s">
        <v>1275</v>
      </c>
      <c r="I57" s="207"/>
    </row>
    <row r="58" spans="1:9" ht="15" customHeight="1">
      <c r="A58" s="159"/>
      <c r="B58" s="112">
        <v>45</v>
      </c>
      <c r="C58" s="160" t="str">
        <f>VLOOKUP(B58,Startlist!B:F,2,FALSE)</f>
        <v>MV4</v>
      </c>
      <c r="D58" s="161" t="str">
        <f>CONCATENATE(VLOOKUP(B58,Startlist!B:H,3,FALSE)," / ",VLOOKUP(B58,Startlist!B:H,4,FALSE))</f>
        <v>Karl Küttim / Tiina Ehrbach</v>
      </c>
      <c r="E58" s="162" t="str">
        <f>VLOOKUP(B58,Startlist!B:F,5,FALSE)</f>
        <v>EST</v>
      </c>
      <c r="F58" s="161" t="str">
        <f>VLOOKUP(B58,Startlist!B:H,7,FALSE)</f>
        <v>Nissan Sunny</v>
      </c>
      <c r="G58" s="161" t="str">
        <f>VLOOKUP(B58,Startlist!B:H,6,FALSE)</f>
        <v>ECOM MOTORSPORT</v>
      </c>
      <c r="H58" s="263" t="s">
        <v>1275</v>
      </c>
      <c r="I58" s="207"/>
    </row>
    <row r="59" spans="1:9" ht="15" customHeight="1">
      <c r="A59" s="159"/>
      <c r="B59" s="112">
        <v>46</v>
      </c>
      <c r="C59" s="160" t="str">
        <f>VLOOKUP(B59,Startlist!B:F,2,FALSE)</f>
        <v>MV5</v>
      </c>
      <c r="D59" s="161" t="str">
        <f>CONCATENATE(VLOOKUP(B59,Startlist!B:H,3,FALSE)," / ",VLOOKUP(B59,Startlist!B:H,4,FALSE))</f>
        <v>Siim Kahar / Lauri Veso</v>
      </c>
      <c r="E59" s="162" t="str">
        <f>VLOOKUP(B59,Startlist!B:F,5,FALSE)</f>
        <v>EST</v>
      </c>
      <c r="F59" s="161" t="str">
        <f>VLOOKUP(B59,Startlist!B:H,7,FALSE)</f>
        <v>Lada VFTS</v>
      </c>
      <c r="G59" s="161" t="str">
        <f>VLOOKUP(B59,Startlist!B:H,6,FALSE)</f>
        <v>ECOM MOTORSPORT</v>
      </c>
      <c r="H59" s="263" t="s">
        <v>1275</v>
      </c>
      <c r="I59" s="207"/>
    </row>
    <row r="60" spans="1:9" ht="15" customHeight="1">
      <c r="A60" s="159"/>
      <c r="B60" s="112">
        <v>200</v>
      </c>
      <c r="C60" s="160" t="str">
        <f>VLOOKUP(B60,Startlist!B:F,2,FALSE)</f>
        <v>MV3</v>
      </c>
      <c r="D60" s="161" t="str">
        <f>CONCATENATE(VLOOKUP(B60,Startlist!B:H,3,FALSE)," / ",VLOOKUP(B60,Startlist!B:H,4,FALSE))</f>
        <v>Denis Rostilov / Aleksei Ignatov</v>
      </c>
      <c r="E60" s="162" t="str">
        <f>VLOOKUP(B60,Startlist!B:F,5,FALSE)</f>
        <v>RUS</v>
      </c>
      <c r="F60" s="161" t="str">
        <f>VLOOKUP(B60,Startlist!B:H,7,FALSE)</f>
        <v>Peugeot 208 R2</v>
      </c>
      <c r="G60" s="161" t="str">
        <f>VLOOKUP(B60,Startlist!B:H,6,FALSE)</f>
        <v>2WD RACING SERVICES</v>
      </c>
      <c r="H60" s="263" t="s">
        <v>1275</v>
      </c>
      <c r="I60" s="207"/>
    </row>
    <row r="61" spans="1:9" ht="15" customHeight="1">
      <c r="A61" s="159"/>
      <c r="B61" s="112">
        <v>206</v>
      </c>
      <c r="C61" s="160" t="str">
        <f>VLOOKUP(B61,Startlist!B:F,2,FALSE)</f>
        <v>MV3</v>
      </c>
      <c r="D61" s="161" t="str">
        <f>CONCATENATE(VLOOKUP(B61,Startlist!B:H,3,FALSE)," / ",VLOOKUP(B61,Startlist!B:H,4,FALSE))</f>
        <v>Kevin Kuusik / Cristen Laos</v>
      </c>
      <c r="E61" s="162" t="str">
        <f>VLOOKUP(B61,Startlist!B:F,5,FALSE)</f>
        <v>EST</v>
      </c>
      <c r="F61" s="161" t="str">
        <f>VLOOKUP(B61,Startlist!B:H,7,FALSE)</f>
        <v>Ford Fiesta R2</v>
      </c>
      <c r="G61" s="161" t="str">
        <f>VLOOKUP(B61,Startlist!B:H,6,FALSE)</f>
        <v>OT RACING</v>
      </c>
      <c r="H61" s="263" t="s">
        <v>1275</v>
      </c>
      <c r="I61" s="207"/>
    </row>
  </sheetData>
  <sheetProtection/>
  <autoFilter ref="A7:H61"/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2"/>
  </sheetPr>
  <dimension ref="A1:I6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2" customWidth="1"/>
  </cols>
  <sheetData>
    <row r="1" spans="5:8" ht="15.75">
      <c r="E1" s="1" t="str">
        <f>Startlist!$F1</f>
        <v> </v>
      </c>
      <c r="H1" s="66"/>
    </row>
    <row r="2" spans="2:8" ht="15" customHeight="1">
      <c r="B2" s="2"/>
      <c r="C2" s="3"/>
      <c r="E2" s="1" t="str">
        <f>Startlist!$F4</f>
        <v>South Estonian Rally 2016</v>
      </c>
      <c r="H2" s="67"/>
    </row>
    <row r="3" spans="2:8" ht="15">
      <c r="B3" s="2"/>
      <c r="C3" s="3"/>
      <c r="E3" s="24" t="str">
        <f>Startlist!$F5</f>
        <v>August 12-13, 2016</v>
      </c>
      <c r="H3" s="67"/>
    </row>
    <row r="4" spans="2:8" ht="15">
      <c r="B4" s="2"/>
      <c r="C4" s="3"/>
      <c r="E4" s="24" t="str">
        <f>Startlist!$F6</f>
        <v>Võru</v>
      </c>
      <c r="H4" s="67"/>
    </row>
    <row r="5" spans="3:8" ht="15" customHeight="1">
      <c r="C5" s="3"/>
      <c r="H5" s="67"/>
    </row>
    <row r="6" spans="1:9" ht="15.75" customHeight="1">
      <c r="A6" s="116"/>
      <c r="B6" s="140" t="s">
        <v>138</v>
      </c>
      <c r="C6" s="124"/>
      <c r="D6" s="116"/>
      <c r="E6" s="116"/>
      <c r="F6" s="116"/>
      <c r="G6" s="116"/>
      <c r="H6" s="123"/>
      <c r="I6" s="116"/>
    </row>
    <row r="7" spans="1:9" ht="12.75">
      <c r="A7" s="116"/>
      <c r="B7" s="155" t="s">
        <v>39</v>
      </c>
      <c r="C7" s="156" t="s">
        <v>24</v>
      </c>
      <c r="D7" s="157" t="s">
        <v>25</v>
      </c>
      <c r="E7" s="156"/>
      <c r="F7" s="158" t="s">
        <v>36</v>
      </c>
      <c r="G7" s="153" t="s">
        <v>35</v>
      </c>
      <c r="H7" s="154" t="s">
        <v>28</v>
      </c>
      <c r="I7" s="116"/>
    </row>
    <row r="8" spans="1:9" ht="15" customHeight="1">
      <c r="A8" s="159">
        <v>1</v>
      </c>
      <c r="B8" s="112">
        <v>1</v>
      </c>
      <c r="C8" s="160" t="str">
        <f>VLOOKUP(B8,Startlist!B:F,2,FALSE)</f>
        <v>MV1</v>
      </c>
      <c r="D8" s="161" t="str">
        <f>CONCATENATE(VLOOKUP(B8,Startlist!B:H,3,FALSE)," / ",VLOOKUP(B8,Startlist!B:H,4,FALSE))</f>
        <v>Markko Märtin / Kristo Kraag</v>
      </c>
      <c r="E8" s="162" t="str">
        <f>VLOOKUP(B8,Startlist!B:F,5,FALSE)</f>
        <v>EST</v>
      </c>
      <c r="F8" s="161" t="str">
        <f>VLOOKUP(B8,Startlist!B:H,7,FALSE)</f>
        <v>Ford Focus WRC</v>
      </c>
      <c r="G8" s="161" t="str">
        <f>VLOOKUP(B8,Startlist!B:H,6,FALSE)</f>
        <v>MARKKO MÄRTIN</v>
      </c>
      <c r="H8" s="163" t="str">
        <f>VLOOKUP(B8,Results!B:Q,16,FALSE)</f>
        <v> 1:01.21,9</v>
      </c>
      <c r="I8" s="207"/>
    </row>
    <row r="9" spans="1:9" ht="15" customHeight="1">
      <c r="A9" s="159">
        <f>A8+1</f>
        <v>2</v>
      </c>
      <c r="B9" s="112">
        <v>2</v>
      </c>
      <c r="C9" s="160" t="str">
        <f>VLOOKUP(B9,Startlist!B:F,2,FALSE)</f>
        <v>MV2</v>
      </c>
      <c r="D9" s="161" t="str">
        <f>CONCATENATE(VLOOKUP(B9,Startlist!B:H,3,FALSE)," / ",VLOOKUP(B9,Startlist!B:H,4,FALSE))</f>
        <v>Egon Kaur / Silver Simm</v>
      </c>
      <c r="E9" s="162" t="str">
        <f>VLOOKUP(B9,Startlist!B:F,5,FALSE)</f>
        <v>EST</v>
      </c>
      <c r="F9" s="161" t="str">
        <f>VLOOKUP(B9,Startlist!B:H,7,FALSE)</f>
        <v>Mitsubishi Lancer Evo 9</v>
      </c>
      <c r="G9" s="161" t="str">
        <f>VLOOKUP(B9,Startlist!B:H,6,FALSE)</f>
        <v>KAUR MOTORSPORT</v>
      </c>
      <c r="H9" s="163" t="str">
        <f>VLOOKUP(B9,Results!B:Q,16,FALSE)</f>
        <v> 1:02.26,6</v>
      </c>
      <c r="I9" s="207"/>
    </row>
    <row r="10" spans="1:9" ht="15" customHeight="1">
      <c r="A10" s="159">
        <f aca="true" t="shared" si="0" ref="A10:A39">A9+1</f>
        <v>3</v>
      </c>
      <c r="B10" s="112">
        <v>8</v>
      </c>
      <c r="C10" s="160" t="str">
        <f>VLOOKUP(B10,Startlist!B:F,2,FALSE)</f>
        <v>MV7</v>
      </c>
      <c r="D10" s="161" t="str">
        <f>CONCATENATE(VLOOKUP(B10,Startlist!B:H,3,FALSE)," / ",VLOOKUP(B10,Startlist!B:H,4,FALSE))</f>
        <v>Aiko Aigro / Kermo Kärtmann</v>
      </c>
      <c r="E10" s="162" t="str">
        <f>VLOOKUP(B10,Startlist!B:F,5,FALSE)</f>
        <v>EST</v>
      </c>
      <c r="F10" s="161" t="str">
        <f>VLOOKUP(B10,Startlist!B:H,7,FALSE)</f>
        <v>Mitsubishi Lancer Evo 6</v>
      </c>
      <c r="G10" s="161" t="str">
        <f>VLOOKUP(B10,Startlist!B:H,6,FALSE)</f>
        <v>TIKKRI MOTORSPORT</v>
      </c>
      <c r="H10" s="163" t="str">
        <f>VLOOKUP(B10,Results!B:Q,16,FALSE)</f>
        <v> 1:06.27,8</v>
      </c>
      <c r="I10" s="207"/>
    </row>
    <row r="11" spans="1:9" ht="15" customHeight="1">
      <c r="A11" s="159">
        <f t="shared" si="0"/>
        <v>4</v>
      </c>
      <c r="B11" s="112">
        <v>208</v>
      </c>
      <c r="C11" s="160" t="str">
        <f>VLOOKUP(B11,Startlist!B:F,2,FALSE)</f>
        <v>MV3</v>
      </c>
      <c r="D11" s="161" t="str">
        <f>CONCATENATE(VLOOKUP(B11,Startlist!B:H,3,FALSE)," / ",VLOOKUP(B11,Startlist!B:H,4,FALSE))</f>
        <v>Miko Niinemäe / Martin Valter</v>
      </c>
      <c r="E11" s="162" t="str">
        <f>VLOOKUP(B11,Startlist!B:F,5,FALSE)</f>
        <v>EST</v>
      </c>
      <c r="F11" s="161" t="str">
        <f>VLOOKUP(B11,Startlist!B:H,7,FALSE)</f>
        <v>Peugeot 208</v>
      </c>
      <c r="G11" s="161" t="str">
        <f>VLOOKUP(B11,Startlist!B:H,6,FALSE)</f>
        <v>CUEKS RACING</v>
      </c>
      <c r="H11" s="163" t="str">
        <f>VLOOKUP(B11,Results!B:Q,16,FALSE)</f>
        <v> 1:06.45,1</v>
      </c>
      <c r="I11" s="207"/>
    </row>
    <row r="12" spans="1:9" ht="15" customHeight="1">
      <c r="A12" s="159">
        <f t="shared" si="0"/>
        <v>5</v>
      </c>
      <c r="B12" s="112">
        <v>207</v>
      </c>
      <c r="C12" s="160" t="str">
        <f>VLOOKUP(B12,Startlist!B:F,2,FALSE)</f>
        <v>MV3</v>
      </c>
      <c r="D12" s="161" t="str">
        <f>CONCATENATE(VLOOKUP(B12,Startlist!B:H,3,FALSE)," / ",VLOOKUP(B12,Startlist!B:H,4,FALSE))</f>
        <v>Gustav Kruuda / Ken Järveoja</v>
      </c>
      <c r="E12" s="162" t="str">
        <f>VLOOKUP(B12,Startlist!B:F,5,FALSE)</f>
        <v>EST</v>
      </c>
      <c r="F12" s="161" t="str">
        <f>VLOOKUP(B12,Startlist!B:H,7,FALSE)</f>
        <v>Ford Fiesta R2</v>
      </c>
      <c r="G12" s="161" t="str">
        <f>VLOOKUP(B12,Startlist!B:H,6,FALSE)</f>
        <v>ME3 MOTOSPORT</v>
      </c>
      <c r="H12" s="163" t="str">
        <f>VLOOKUP(B12,Results!B:Q,16,FALSE)</f>
        <v> 1:07.21,0</v>
      </c>
      <c r="I12" s="207"/>
    </row>
    <row r="13" spans="1:9" ht="15" customHeight="1">
      <c r="A13" s="159">
        <f t="shared" si="0"/>
        <v>6</v>
      </c>
      <c r="B13" s="112">
        <v>209</v>
      </c>
      <c r="C13" s="160" t="str">
        <f>VLOOKUP(B13,Startlist!B:F,2,FALSE)</f>
        <v>MV3</v>
      </c>
      <c r="D13" s="161" t="str">
        <f>CONCATENATE(VLOOKUP(B13,Startlist!B:H,3,FALSE)," / ",VLOOKUP(B13,Startlist!B:H,4,FALSE))</f>
        <v>Ken Torn / Riivo Mesila</v>
      </c>
      <c r="E13" s="162" t="str">
        <f>VLOOKUP(B13,Startlist!B:F,5,FALSE)</f>
        <v>EST</v>
      </c>
      <c r="F13" s="161" t="str">
        <f>VLOOKUP(B13,Startlist!B:H,7,FALSE)</f>
        <v>Ford Fiesta R2</v>
      </c>
      <c r="G13" s="161" t="str">
        <f>VLOOKUP(B13,Startlist!B:H,6,FALSE)</f>
        <v>OT RACING</v>
      </c>
      <c r="H13" s="163" t="str">
        <f>VLOOKUP(B13,Results!B:Q,16,FALSE)</f>
        <v> 1:07.24,1</v>
      </c>
      <c r="I13" s="207"/>
    </row>
    <row r="14" spans="1:9" ht="15" customHeight="1">
      <c r="A14" s="159">
        <f t="shared" si="0"/>
        <v>7</v>
      </c>
      <c r="B14" s="112">
        <v>15</v>
      </c>
      <c r="C14" s="160" t="str">
        <f>VLOOKUP(B14,Startlist!B:F,2,FALSE)</f>
        <v>MV6</v>
      </c>
      <c r="D14" s="161" t="str">
        <f>CONCATENATE(VLOOKUP(B14,Startlist!B:H,3,FALSE)," / ",VLOOKUP(B14,Startlist!B:H,4,FALSE))</f>
        <v>Marko Ringenberg / Allar Heina</v>
      </c>
      <c r="E14" s="162" t="str">
        <f>VLOOKUP(B14,Startlist!B:F,5,FALSE)</f>
        <v>EST</v>
      </c>
      <c r="F14" s="161" t="str">
        <f>VLOOKUP(B14,Startlist!B:H,7,FALSE)</f>
        <v>BMW M3</v>
      </c>
      <c r="G14" s="161" t="str">
        <f>VLOOKUP(B14,Startlist!B:H,6,FALSE)</f>
        <v>CUEKS RACING</v>
      </c>
      <c r="H14" s="163" t="str">
        <f>VLOOKUP(B14,Results!B:Q,16,FALSE)</f>
        <v> 1:07.32,7</v>
      </c>
      <c r="I14" s="207"/>
    </row>
    <row r="15" spans="1:9" ht="15" customHeight="1">
      <c r="A15" s="159">
        <f t="shared" si="0"/>
        <v>8</v>
      </c>
      <c r="B15" s="112">
        <v>16</v>
      </c>
      <c r="C15" s="160" t="str">
        <f>VLOOKUP(B15,Startlist!B:F,2,FALSE)</f>
        <v>MV6</v>
      </c>
      <c r="D15" s="161" t="str">
        <f>CONCATENATE(VLOOKUP(B15,Startlist!B:H,3,FALSE)," / ",VLOOKUP(B15,Startlist!B:H,4,FALSE))</f>
        <v>Madis Vanaselja / Jaanus Hōbemägi</v>
      </c>
      <c r="E15" s="162" t="str">
        <f>VLOOKUP(B15,Startlist!B:F,5,FALSE)</f>
        <v>EST</v>
      </c>
      <c r="F15" s="161" t="str">
        <f>VLOOKUP(B15,Startlist!B:H,7,FALSE)</f>
        <v>BMW M3</v>
      </c>
      <c r="G15" s="161" t="str">
        <f>VLOOKUP(B15,Startlist!B:H,6,FALSE)</f>
        <v>MS RACING</v>
      </c>
      <c r="H15" s="163" t="str">
        <f>VLOOKUP(B15,Results!B:Q,16,FALSE)</f>
        <v> 1:08.05,4</v>
      </c>
      <c r="I15" s="207"/>
    </row>
    <row r="16" spans="1:9" ht="15" customHeight="1">
      <c r="A16" s="159">
        <f t="shared" si="0"/>
        <v>9</v>
      </c>
      <c r="B16" s="112">
        <v>11</v>
      </c>
      <c r="C16" s="160" t="str">
        <f>VLOOKUP(B16,Startlist!B:F,2,FALSE)</f>
        <v>MV6</v>
      </c>
      <c r="D16" s="161" t="str">
        <f>CONCATENATE(VLOOKUP(B16,Startlist!B:H,3,FALSE)," / ",VLOOKUP(B16,Startlist!B:H,4,FALSE))</f>
        <v>Mario Jürimäe / Rauno Rohtmets</v>
      </c>
      <c r="E16" s="162" t="str">
        <f>VLOOKUP(B16,Startlist!B:F,5,FALSE)</f>
        <v>EST</v>
      </c>
      <c r="F16" s="161" t="str">
        <f>VLOOKUP(B16,Startlist!B:H,7,FALSE)</f>
        <v>BMW M3</v>
      </c>
      <c r="G16" s="161" t="str">
        <f>VLOOKUP(B16,Startlist!B:H,6,FALSE)</f>
        <v>CUEKS RACING</v>
      </c>
      <c r="H16" s="163" t="str">
        <f>VLOOKUP(B16,Results!B:Q,16,FALSE)</f>
        <v> 1:08.08,8</v>
      </c>
      <c r="I16" s="207"/>
    </row>
    <row r="17" spans="1:9" ht="15" customHeight="1">
      <c r="A17" s="159">
        <f t="shared" si="0"/>
        <v>10</v>
      </c>
      <c r="B17" s="112">
        <v>205</v>
      </c>
      <c r="C17" s="160" t="str">
        <f>VLOOKUP(B17,Startlist!B:F,2,FALSE)</f>
        <v>MV3</v>
      </c>
      <c r="D17" s="161" t="str">
        <f>CONCATENATE(VLOOKUP(B17,Startlist!B:H,3,FALSE)," / ",VLOOKUP(B17,Startlist!B:H,4,FALSE))</f>
        <v>Oliver Ojaperv / Jarno Talve</v>
      </c>
      <c r="E17" s="162" t="str">
        <f>VLOOKUP(B17,Startlist!B:F,5,FALSE)</f>
        <v>EST</v>
      </c>
      <c r="F17" s="161" t="str">
        <f>VLOOKUP(B17,Startlist!B:H,7,FALSE)</f>
        <v>Ford Fiesta R2</v>
      </c>
      <c r="G17" s="161" t="str">
        <f>VLOOKUP(B17,Startlist!B:H,6,FALSE)</f>
        <v>OT RACING</v>
      </c>
      <c r="H17" s="163" t="str">
        <f>VLOOKUP(B17,Results!B:Q,16,FALSE)</f>
        <v> 1:08.26,7</v>
      </c>
      <c r="I17" s="207"/>
    </row>
    <row r="18" spans="1:9" ht="15" customHeight="1">
      <c r="A18" s="159">
        <f t="shared" si="0"/>
        <v>11</v>
      </c>
      <c r="B18" s="112">
        <v>17</v>
      </c>
      <c r="C18" s="160" t="str">
        <f>VLOOKUP(B18,Startlist!B:F,2,FALSE)</f>
        <v>MV4</v>
      </c>
      <c r="D18" s="161" t="str">
        <f>CONCATENATE(VLOOKUP(B18,Startlist!B:H,3,FALSE)," / ",VLOOKUP(B18,Startlist!B:H,4,FALSE))</f>
        <v>Kristo Subi / Raido Subi</v>
      </c>
      <c r="E18" s="162" t="str">
        <f>VLOOKUP(B18,Startlist!B:F,5,FALSE)</f>
        <v>EST</v>
      </c>
      <c r="F18" s="161" t="str">
        <f>VLOOKUP(B18,Startlist!B:H,7,FALSE)</f>
        <v>Honda Civic Type-R</v>
      </c>
      <c r="G18" s="161" t="str">
        <f>VLOOKUP(B18,Startlist!B:H,6,FALSE)</f>
        <v>ECOM MOTORSPORT</v>
      </c>
      <c r="H18" s="163" t="str">
        <f>VLOOKUP(B18,Results!B:Q,16,FALSE)</f>
        <v> 1:08.36,5</v>
      </c>
      <c r="I18" s="207"/>
    </row>
    <row r="19" spans="1:9" ht="15" customHeight="1">
      <c r="A19" s="159">
        <f t="shared" si="0"/>
        <v>12</v>
      </c>
      <c r="B19" s="112">
        <v>20</v>
      </c>
      <c r="C19" s="160" t="str">
        <f>VLOOKUP(B19,Startlist!B:F,2,FALSE)</f>
        <v>MV4</v>
      </c>
      <c r="D19" s="161" t="str">
        <f>CONCATENATE(VLOOKUP(B19,Startlist!B:H,3,FALSE)," / ",VLOOKUP(B19,Startlist!B:H,4,FALSE))</f>
        <v>Karel Tölp / Martin Vihmann</v>
      </c>
      <c r="E19" s="162" t="str">
        <f>VLOOKUP(B19,Startlist!B:F,5,FALSE)</f>
        <v>EST</v>
      </c>
      <c r="F19" s="161" t="str">
        <f>VLOOKUP(B19,Startlist!B:H,7,FALSE)</f>
        <v>Honda Civic Type-R</v>
      </c>
      <c r="G19" s="161" t="str">
        <f>VLOOKUP(B19,Startlist!B:H,6,FALSE)</f>
        <v>ECOM MOTORSPORT</v>
      </c>
      <c r="H19" s="163" t="str">
        <f>VLOOKUP(B19,Results!B:Q,16,FALSE)</f>
        <v> 1:08.58,8</v>
      </c>
      <c r="I19" s="207"/>
    </row>
    <row r="20" spans="1:9" ht="15" customHeight="1">
      <c r="A20" s="159">
        <f t="shared" si="0"/>
        <v>13</v>
      </c>
      <c r="B20" s="112">
        <v>201</v>
      </c>
      <c r="C20" s="160" t="str">
        <f>VLOOKUP(B20,Startlist!B:F,2,FALSE)</f>
        <v>MV3</v>
      </c>
      <c r="D20" s="161" t="str">
        <f>CONCATENATE(VLOOKUP(B20,Startlist!B:H,3,FALSE)," / ",VLOOKUP(B20,Startlist!B:H,4,FALSE))</f>
        <v>Kenneth Sepp / Tanel Kasesalu</v>
      </c>
      <c r="E20" s="162" t="str">
        <f>VLOOKUP(B20,Startlist!B:F,5,FALSE)</f>
        <v>EST</v>
      </c>
      <c r="F20" s="161" t="str">
        <f>VLOOKUP(B20,Startlist!B:H,7,FALSE)</f>
        <v>Ford Fiesta R2</v>
      </c>
      <c r="G20" s="161" t="str">
        <f>VLOOKUP(B20,Startlist!B:H,6,FALSE)</f>
        <v>SAR-TECH MOTORSPORT</v>
      </c>
      <c r="H20" s="163" t="str">
        <f>VLOOKUP(B20,Results!B:Q,16,FALSE)</f>
        <v> 1:09.05,1</v>
      </c>
      <c r="I20" s="207"/>
    </row>
    <row r="21" spans="1:9" ht="15" customHeight="1">
      <c r="A21" s="159">
        <f t="shared" si="0"/>
        <v>14</v>
      </c>
      <c r="B21" s="112">
        <v>23</v>
      </c>
      <c r="C21" s="160" t="str">
        <f>VLOOKUP(B21,Startlist!B:F,2,FALSE)</f>
        <v>MV7</v>
      </c>
      <c r="D21" s="161" t="str">
        <f>CONCATENATE(VLOOKUP(B21,Startlist!B:H,3,FALSE)," / ",VLOOKUP(B21,Startlist!B:H,4,FALSE))</f>
        <v>Siim Liivamägi / Edvin Parisalu</v>
      </c>
      <c r="E21" s="162" t="str">
        <f>VLOOKUP(B21,Startlist!B:F,5,FALSE)</f>
        <v>EST</v>
      </c>
      <c r="F21" s="161" t="str">
        <f>VLOOKUP(B21,Startlist!B:H,7,FALSE)</f>
        <v>Mitsubishi Lancer Evo 6</v>
      </c>
      <c r="G21" s="161" t="str">
        <f>VLOOKUP(B21,Startlist!B:H,6,FALSE)</f>
        <v>MS RACING</v>
      </c>
      <c r="H21" s="163" t="str">
        <f>VLOOKUP(B21,Results!B:Q,16,FALSE)</f>
        <v> 1:09.47,8</v>
      </c>
      <c r="I21" s="207"/>
    </row>
    <row r="22" spans="1:9" ht="15" customHeight="1">
      <c r="A22" s="159">
        <f t="shared" si="0"/>
        <v>15</v>
      </c>
      <c r="B22" s="112">
        <v>6</v>
      </c>
      <c r="C22" s="160" t="str">
        <f>VLOOKUP(B22,Startlist!B:F,2,FALSE)</f>
        <v>MV7</v>
      </c>
      <c r="D22" s="161" t="str">
        <f>CONCATENATE(VLOOKUP(B22,Startlist!B:H,3,FALSE)," / ",VLOOKUP(B22,Startlist!B:H,4,FALSE))</f>
        <v>Priit Koik / Uku Heldna</v>
      </c>
      <c r="E22" s="162" t="str">
        <f>VLOOKUP(B22,Startlist!B:F,5,FALSE)</f>
        <v>EST</v>
      </c>
      <c r="F22" s="161" t="str">
        <f>VLOOKUP(B22,Startlist!B:H,7,FALSE)</f>
        <v>Mitsubishi Lancer Evo 7</v>
      </c>
      <c r="G22" s="161" t="str">
        <f>VLOOKUP(B22,Startlist!B:H,6,FALSE)</f>
        <v>KAUR MOTORSPORT</v>
      </c>
      <c r="H22" s="163" t="str">
        <f>VLOOKUP(B22,Results!B:Q,16,FALSE)</f>
        <v> 1:10.02,2</v>
      </c>
      <c r="I22" s="207"/>
    </row>
    <row r="23" spans="1:9" ht="15" customHeight="1">
      <c r="A23" s="159">
        <f t="shared" si="0"/>
        <v>16</v>
      </c>
      <c r="B23" s="112">
        <v>3</v>
      </c>
      <c r="C23" s="160" t="str">
        <f>VLOOKUP(B23,Startlist!B:F,2,FALSE)</f>
        <v>MV2</v>
      </c>
      <c r="D23" s="161" t="str">
        <f>CONCATENATE(VLOOKUP(B23,Startlist!B:H,3,FALSE)," / ",VLOOKUP(B23,Startlist!B:H,4,FALSE))</f>
        <v>Mait Maarend / Mihkel Kapp</v>
      </c>
      <c r="E23" s="162" t="str">
        <f>VLOOKUP(B23,Startlist!B:F,5,FALSE)</f>
        <v>EST</v>
      </c>
      <c r="F23" s="161" t="str">
        <f>VLOOKUP(B23,Startlist!B:H,7,FALSE)</f>
        <v>Mitsubishi Lancer Evo 10</v>
      </c>
      <c r="G23" s="161" t="str">
        <f>VLOOKUP(B23,Startlist!B:H,6,FALSE)</f>
        <v>ALM MOTORSPORT</v>
      </c>
      <c r="H23" s="163" t="str">
        <f>VLOOKUP(B23,Results!B:Q,16,FALSE)</f>
        <v> 1:10.20,7</v>
      </c>
      <c r="I23" s="207"/>
    </row>
    <row r="24" spans="1:9" ht="15" customHeight="1">
      <c r="A24" s="159">
        <f t="shared" si="0"/>
        <v>17</v>
      </c>
      <c r="B24" s="112">
        <v>204</v>
      </c>
      <c r="C24" s="160" t="str">
        <f>VLOOKUP(B24,Startlist!B:F,2,FALSE)</f>
        <v>MV3</v>
      </c>
      <c r="D24" s="161" t="str">
        <f>CONCATENATE(VLOOKUP(B24,Startlist!B:H,3,FALSE)," / ",VLOOKUP(B24,Startlist!B:H,4,FALSE))</f>
        <v>Roland Poom / Marti Halling</v>
      </c>
      <c r="E24" s="162" t="str">
        <f>VLOOKUP(B24,Startlist!B:F,5,FALSE)</f>
        <v>EST</v>
      </c>
      <c r="F24" s="161" t="str">
        <f>VLOOKUP(B24,Startlist!B:H,7,FALSE)</f>
        <v>Ford Fiesta R2</v>
      </c>
      <c r="G24" s="161" t="str">
        <f>VLOOKUP(B24,Startlist!B:H,6,FALSE)</f>
        <v>BALTIC MOTORSPORT PROMOTION</v>
      </c>
      <c r="H24" s="163" t="str">
        <f>VLOOKUP(B24,Results!B:Q,16,FALSE)</f>
        <v> 1:10.28,2</v>
      </c>
      <c r="I24" s="207"/>
    </row>
    <row r="25" spans="1:9" ht="15" customHeight="1">
      <c r="A25" s="159">
        <f t="shared" si="0"/>
        <v>18</v>
      </c>
      <c r="B25" s="112">
        <v>32</v>
      </c>
      <c r="C25" s="160" t="str">
        <f>VLOOKUP(B25,Startlist!B:F,2,FALSE)</f>
        <v>MV6</v>
      </c>
      <c r="D25" s="161" t="str">
        <f>CONCATENATE(VLOOKUP(B25,Startlist!B:H,3,FALSE)," / ",VLOOKUP(B25,Startlist!B:H,4,FALSE))</f>
        <v>Gert Kull / Toomas Keskküla</v>
      </c>
      <c r="E25" s="162" t="str">
        <f>VLOOKUP(B25,Startlist!B:F,5,FALSE)</f>
        <v>EST</v>
      </c>
      <c r="F25" s="161" t="str">
        <f>VLOOKUP(B25,Startlist!B:H,7,FALSE)</f>
        <v>BMW M3</v>
      </c>
      <c r="G25" s="161" t="str">
        <f>VLOOKUP(B25,Startlist!B:H,6,FALSE)</f>
        <v>MS RACING</v>
      </c>
      <c r="H25" s="163" t="str">
        <f>VLOOKUP(B25,Results!B:Q,16,FALSE)</f>
        <v> 1:11.00,9</v>
      </c>
      <c r="I25" s="207"/>
    </row>
    <row r="26" spans="1:9" ht="15" customHeight="1">
      <c r="A26" s="159">
        <f t="shared" si="0"/>
        <v>19</v>
      </c>
      <c r="B26" s="112">
        <v>211</v>
      </c>
      <c r="C26" s="160" t="str">
        <f>VLOOKUP(B26,Startlist!B:F,2,FALSE)</f>
        <v>MV3</v>
      </c>
      <c r="D26" s="161" t="str">
        <f>CONCATENATE(VLOOKUP(B26,Startlist!B:H,3,FALSE)," / ",VLOOKUP(B26,Startlist!B:H,4,FALSE))</f>
        <v>Alexander Kudrjavtsev / Sergei Larens</v>
      </c>
      <c r="E26" s="162" t="str">
        <f>VLOOKUP(B26,Startlist!B:F,5,FALSE)</f>
        <v>RUS / EST</v>
      </c>
      <c r="F26" s="161" t="str">
        <f>VLOOKUP(B26,Startlist!B:H,7,FALSE)</f>
        <v>Peugeot 208 R2</v>
      </c>
      <c r="G26" s="161" t="str">
        <f>VLOOKUP(B26,Startlist!B:H,6,FALSE)</f>
        <v>ALM MOTORSPORT</v>
      </c>
      <c r="H26" s="163" t="str">
        <f>VLOOKUP(B26,Results!B:Q,16,FALSE)</f>
        <v> 1:11.45,0</v>
      </c>
      <c r="I26" s="207"/>
    </row>
    <row r="27" spans="1:9" ht="15" customHeight="1">
      <c r="A27" s="159">
        <f t="shared" si="0"/>
        <v>20</v>
      </c>
      <c r="B27" s="112">
        <v>210</v>
      </c>
      <c r="C27" s="160" t="str">
        <f>VLOOKUP(B27,Startlist!B:F,2,FALSE)</f>
        <v>MV3</v>
      </c>
      <c r="D27" s="161" t="str">
        <f>CONCATENATE(VLOOKUP(B27,Startlist!B:H,3,FALSE)," / ",VLOOKUP(B27,Startlist!B:H,4,FALSE))</f>
        <v>Georg Linnamäe / Oliver Tampuu</v>
      </c>
      <c r="E27" s="162" t="str">
        <f>VLOOKUP(B27,Startlist!B:F,5,FALSE)</f>
        <v>EST</v>
      </c>
      <c r="F27" s="161" t="str">
        <f>VLOOKUP(B27,Startlist!B:H,7,FALSE)</f>
        <v>Peugeot 208 R2</v>
      </c>
      <c r="G27" s="161" t="str">
        <f>VLOOKUP(B27,Startlist!B:H,6,FALSE)</f>
        <v>ALM MOTORSPORT</v>
      </c>
      <c r="H27" s="163" t="str">
        <f>VLOOKUP(B27,Results!B:Q,16,FALSE)</f>
        <v> 1:11.56,3</v>
      </c>
      <c r="I27" s="207"/>
    </row>
    <row r="28" spans="1:9" ht="15" customHeight="1">
      <c r="A28" s="159">
        <f t="shared" si="0"/>
        <v>21</v>
      </c>
      <c r="B28" s="112">
        <v>40</v>
      </c>
      <c r="C28" s="160" t="str">
        <f>VLOOKUP(B28,Startlist!B:F,2,FALSE)</f>
        <v>MV4</v>
      </c>
      <c r="D28" s="161" t="str">
        <f>CONCATENATE(VLOOKUP(B28,Startlist!B:H,3,FALSE)," / ",VLOOKUP(B28,Startlist!B:H,4,FALSE))</f>
        <v>Janar Lehtniit / Rauno Orupōld</v>
      </c>
      <c r="E28" s="162" t="str">
        <f>VLOOKUP(B28,Startlist!B:F,5,FALSE)</f>
        <v>EST</v>
      </c>
      <c r="F28" s="161" t="str">
        <f>VLOOKUP(B28,Startlist!B:H,7,FALSE)</f>
        <v>Ford Escort RS</v>
      </c>
      <c r="G28" s="161" t="str">
        <f>VLOOKUP(B28,Startlist!B:H,6,FALSE)</f>
        <v>ERKI SPORT</v>
      </c>
      <c r="H28" s="163" t="str">
        <f>VLOOKUP(B28,Results!B:Q,16,FALSE)</f>
        <v> 1:12.05,9</v>
      </c>
      <c r="I28" s="207"/>
    </row>
    <row r="29" spans="1:9" ht="15" customHeight="1">
      <c r="A29" s="159">
        <f t="shared" si="0"/>
        <v>22</v>
      </c>
      <c r="B29" s="112">
        <v>25</v>
      </c>
      <c r="C29" s="160" t="str">
        <f>VLOOKUP(B29,Startlist!B:F,2,FALSE)</f>
        <v>MV7</v>
      </c>
      <c r="D29" s="161" t="str">
        <f>CONCATENATE(VLOOKUP(B29,Startlist!B:H,3,FALSE)," / ",VLOOKUP(B29,Startlist!B:H,4,FALSE))</f>
        <v>Vadim Kuznetsov / Roman Kapustin</v>
      </c>
      <c r="E29" s="162" t="str">
        <f>VLOOKUP(B29,Startlist!B:F,5,FALSE)</f>
        <v>RUS</v>
      </c>
      <c r="F29" s="161" t="str">
        <f>VLOOKUP(B29,Startlist!B:H,7,FALSE)</f>
        <v>Mitsubishi Lancer Evo 8</v>
      </c>
      <c r="G29" s="161" t="str">
        <f>VLOOKUP(B29,Startlist!B:H,6,FALSE)</f>
        <v>TIKKRI MOTORSPORT</v>
      </c>
      <c r="H29" s="163" t="str">
        <f>VLOOKUP(B29,Results!B:Q,16,FALSE)</f>
        <v> 1:12.33,1</v>
      </c>
      <c r="I29" s="207"/>
    </row>
    <row r="30" spans="1:9" ht="15" customHeight="1">
      <c r="A30" s="159">
        <f t="shared" si="0"/>
        <v>23</v>
      </c>
      <c r="B30" s="112">
        <v>35</v>
      </c>
      <c r="C30" s="160" t="str">
        <f>VLOOKUP(B30,Startlist!B:F,2,FALSE)</f>
        <v>MV5</v>
      </c>
      <c r="D30" s="161" t="str">
        <f>CONCATENATE(VLOOKUP(B30,Startlist!B:H,3,FALSE)," / ",VLOOKUP(B30,Startlist!B:H,4,FALSE))</f>
        <v>Gert Kaupo Kähr / Jan Pantalon</v>
      </c>
      <c r="E30" s="162" t="str">
        <f>VLOOKUP(B30,Startlist!B:F,5,FALSE)</f>
        <v>EST</v>
      </c>
      <c r="F30" s="161" t="str">
        <f>VLOOKUP(B30,Startlist!B:H,7,FALSE)</f>
        <v>Honda Civic</v>
      </c>
      <c r="G30" s="161" t="str">
        <f>VLOOKUP(B30,Startlist!B:H,6,FALSE)</f>
        <v>PROREX RACING</v>
      </c>
      <c r="H30" s="163" t="str">
        <f>VLOOKUP(B30,Results!B:Q,16,FALSE)</f>
        <v> 1:12.50,7</v>
      </c>
      <c r="I30" s="207"/>
    </row>
    <row r="31" spans="1:9" ht="15" customHeight="1">
      <c r="A31" s="159">
        <f t="shared" si="0"/>
        <v>24</v>
      </c>
      <c r="B31" s="112">
        <v>31</v>
      </c>
      <c r="C31" s="160" t="str">
        <f>VLOOKUP(B31,Startlist!B:F,2,FALSE)</f>
        <v>MV5</v>
      </c>
      <c r="D31" s="161" t="str">
        <f>CONCATENATE(VLOOKUP(B31,Startlist!B:H,3,FALSE)," / ",VLOOKUP(B31,Startlist!B:H,4,FALSE))</f>
        <v>Steven Viilo / Jakko Viilo</v>
      </c>
      <c r="E31" s="162" t="str">
        <f>VLOOKUP(B31,Startlist!B:F,5,FALSE)</f>
        <v>EST</v>
      </c>
      <c r="F31" s="161" t="str">
        <f>VLOOKUP(B31,Startlist!B:H,7,FALSE)</f>
        <v>Toyota Starlet</v>
      </c>
      <c r="G31" s="161" t="str">
        <f>VLOOKUP(B31,Startlist!B:H,6,FALSE)</f>
        <v>ECOM MOTORSPORT</v>
      </c>
      <c r="H31" s="163" t="str">
        <f>VLOOKUP(B31,Results!B:Q,16,FALSE)</f>
        <v> 1:13.31,4</v>
      </c>
      <c r="I31" s="207"/>
    </row>
    <row r="32" spans="1:9" ht="15" customHeight="1">
      <c r="A32" s="159">
        <f t="shared" si="0"/>
        <v>25</v>
      </c>
      <c r="B32" s="112">
        <v>34</v>
      </c>
      <c r="C32" s="160" t="str">
        <f>VLOOKUP(B32,Startlist!B:F,2,FALSE)</f>
        <v>MV5</v>
      </c>
      <c r="D32" s="161" t="str">
        <f>CONCATENATE(VLOOKUP(B32,Startlist!B:H,3,FALSE)," / ",VLOOKUP(B32,Startlist!B:H,4,FALSE))</f>
        <v>Klim Baikov / Andrey Kleshchev</v>
      </c>
      <c r="E32" s="162" t="str">
        <f>VLOOKUP(B32,Startlist!B:F,5,FALSE)</f>
        <v>RUS</v>
      </c>
      <c r="F32" s="161" t="str">
        <f>VLOOKUP(B32,Startlist!B:H,7,FALSE)</f>
        <v>Lada 2105</v>
      </c>
      <c r="G32" s="161" t="str">
        <f>VLOOKUP(B32,Startlist!B:H,6,FALSE)</f>
        <v>KLIM BAIKOV</v>
      </c>
      <c r="H32" s="163" t="str">
        <f>VLOOKUP(B32,Results!B:Q,16,FALSE)</f>
        <v> 1:14.45,4</v>
      </c>
      <c r="I32" s="207"/>
    </row>
    <row r="33" spans="1:9" ht="15" customHeight="1">
      <c r="A33" s="159">
        <f t="shared" si="0"/>
        <v>26</v>
      </c>
      <c r="B33" s="112">
        <v>42</v>
      </c>
      <c r="C33" s="160" t="str">
        <f>VLOOKUP(B33,Startlist!B:F,2,FALSE)</f>
        <v>MV5</v>
      </c>
      <c r="D33" s="161" t="str">
        <f>CONCATENATE(VLOOKUP(B33,Startlist!B:H,3,FALSE)," / ",VLOOKUP(B33,Startlist!B:H,4,FALSE))</f>
        <v>Alari Sillaste / Arvo Liimann</v>
      </c>
      <c r="E33" s="162" t="str">
        <f>VLOOKUP(B33,Startlist!B:F,5,FALSE)</f>
        <v>EST</v>
      </c>
      <c r="F33" s="161" t="str">
        <f>VLOOKUP(B33,Startlist!B:H,7,FALSE)</f>
        <v>AZLK 2140</v>
      </c>
      <c r="G33" s="161" t="str">
        <f>VLOOKUP(B33,Startlist!B:H,6,FALSE)</f>
        <v>ECOM MOTORSPORT</v>
      </c>
      <c r="H33" s="163" t="str">
        <f>VLOOKUP(B33,Results!B:Q,16,FALSE)</f>
        <v> 1:15.47,0</v>
      </c>
      <c r="I33" s="207"/>
    </row>
    <row r="34" spans="1:9" ht="15" customHeight="1">
      <c r="A34" s="159">
        <f t="shared" si="0"/>
        <v>27</v>
      </c>
      <c r="B34" s="112">
        <v>39</v>
      </c>
      <c r="C34" s="160" t="str">
        <f>VLOOKUP(B34,Startlist!B:F,2,FALSE)</f>
        <v>MV5</v>
      </c>
      <c r="D34" s="161" t="str">
        <f>CONCATENATE(VLOOKUP(B34,Startlist!B:H,3,FALSE)," / ",VLOOKUP(B34,Startlist!B:H,4,FALSE))</f>
        <v>Lauri Peegel / Andres Tammel</v>
      </c>
      <c r="E34" s="162" t="str">
        <f>VLOOKUP(B34,Startlist!B:F,5,FALSE)</f>
        <v>EST</v>
      </c>
      <c r="F34" s="161" t="str">
        <f>VLOOKUP(B34,Startlist!B:H,7,FALSE)</f>
        <v>Honda Civic</v>
      </c>
      <c r="G34" s="161" t="str">
        <f>VLOOKUP(B34,Startlist!B:H,6,FALSE)</f>
        <v>SAR-TECH MOTORSPORT</v>
      </c>
      <c r="H34" s="163" t="str">
        <f>VLOOKUP(B34,Results!B:Q,16,FALSE)</f>
        <v> 1:16.52,2</v>
      </c>
      <c r="I34" s="207"/>
    </row>
    <row r="35" spans="1:9" ht="15" customHeight="1">
      <c r="A35" s="159">
        <f t="shared" si="0"/>
        <v>28</v>
      </c>
      <c r="B35" s="112">
        <v>36</v>
      </c>
      <c r="C35" s="160" t="str">
        <f>VLOOKUP(B35,Startlist!B:F,2,FALSE)</f>
        <v>MV5</v>
      </c>
      <c r="D35" s="161" t="str">
        <f>CONCATENATE(VLOOKUP(B35,Startlist!B:H,3,FALSE)," / ",VLOOKUP(B35,Startlist!B:H,4,FALSE))</f>
        <v>Tauri Pihlas / Ott Kiil</v>
      </c>
      <c r="E35" s="162" t="str">
        <f>VLOOKUP(B35,Startlist!B:F,5,FALSE)</f>
        <v>EST</v>
      </c>
      <c r="F35" s="161" t="str">
        <f>VLOOKUP(B35,Startlist!B:H,7,FALSE)</f>
        <v>Toyota Starlet</v>
      </c>
      <c r="G35" s="161" t="str">
        <f>VLOOKUP(B35,Startlist!B:H,6,FALSE)</f>
        <v>SAR-TECH MOTORSPORT</v>
      </c>
      <c r="H35" s="163" t="str">
        <f>VLOOKUP(B35,Results!B:Q,16,FALSE)</f>
        <v> 1:17.22,9</v>
      </c>
      <c r="I35" s="207"/>
    </row>
    <row r="36" spans="1:9" ht="15" customHeight="1">
      <c r="A36" s="159">
        <f t="shared" si="0"/>
        <v>29</v>
      </c>
      <c r="B36" s="112">
        <v>5</v>
      </c>
      <c r="C36" s="160" t="str">
        <f>VLOOKUP(B36,Startlist!B:F,2,FALSE)</f>
        <v>MV7</v>
      </c>
      <c r="D36" s="161" t="str">
        <f>CONCATENATE(VLOOKUP(B36,Startlist!B:H,3,FALSE)," / ",VLOOKUP(B36,Startlist!B:H,4,FALSE))</f>
        <v>Ranno Bundsen / Robert Loshtshenikov</v>
      </c>
      <c r="E36" s="162" t="str">
        <f>VLOOKUP(B36,Startlist!B:F,5,FALSE)</f>
        <v>EST</v>
      </c>
      <c r="F36" s="161" t="str">
        <f>VLOOKUP(B36,Startlist!B:H,7,FALSE)</f>
        <v>Mitsubishi Lancer Evo 8</v>
      </c>
      <c r="G36" s="161" t="str">
        <f>VLOOKUP(B36,Startlist!B:H,6,FALSE)</f>
        <v>TIKKRI MOTORSPORT</v>
      </c>
      <c r="H36" s="163" t="str">
        <f>VLOOKUP(B36,Results!B:Q,16,FALSE)</f>
        <v> 1:19.05,3</v>
      </c>
      <c r="I36" s="207"/>
    </row>
    <row r="37" spans="1:9" ht="15" customHeight="1">
      <c r="A37" s="159">
        <f t="shared" si="0"/>
        <v>30</v>
      </c>
      <c r="B37" s="112">
        <v>38</v>
      </c>
      <c r="C37" s="160" t="str">
        <f>VLOOKUP(B37,Startlist!B:F,2,FALSE)</f>
        <v>MV6</v>
      </c>
      <c r="D37" s="161" t="str">
        <f>CONCATENATE(VLOOKUP(B37,Startlist!B:H,3,FALSE)," / ",VLOOKUP(B37,Startlist!B:H,4,FALSE))</f>
        <v>Henri Hallik / Urmo Piigli</v>
      </c>
      <c r="E37" s="162" t="str">
        <f>VLOOKUP(B37,Startlist!B:F,5,FALSE)</f>
        <v>EST</v>
      </c>
      <c r="F37" s="161" t="str">
        <f>VLOOKUP(B37,Startlist!B:H,7,FALSE)</f>
        <v>BMW 325i</v>
      </c>
      <c r="G37" s="161" t="str">
        <f>VLOOKUP(B37,Startlist!B:H,6,FALSE)</f>
        <v>PROREHV RALLY TEAM</v>
      </c>
      <c r="H37" s="163" t="str">
        <f>VLOOKUP(B37,Results!B:Q,16,FALSE)</f>
        <v> 1:22.55,6</v>
      </c>
      <c r="I37" s="207"/>
    </row>
    <row r="38" spans="1:9" ht="15" customHeight="1">
      <c r="A38" s="159">
        <f t="shared" si="0"/>
        <v>31</v>
      </c>
      <c r="B38" s="112">
        <v>47</v>
      </c>
      <c r="C38" s="160" t="str">
        <f>VLOOKUP(B38,Startlist!B:F,2,FALSE)</f>
        <v>MV4</v>
      </c>
      <c r="D38" s="161" t="str">
        <f>CONCATENATE(VLOOKUP(B38,Startlist!B:H,3,FALSE)," / ",VLOOKUP(B38,Startlist!B:H,4,FALSE))</f>
        <v>Tauri Vask / Tanel Vask</v>
      </c>
      <c r="E38" s="162" t="str">
        <f>VLOOKUP(B38,Startlist!B:F,5,FALSE)</f>
        <v>EST</v>
      </c>
      <c r="F38" s="161" t="str">
        <f>VLOOKUP(B38,Startlist!B:H,7,FALSE)</f>
        <v>VW Golf</v>
      </c>
      <c r="G38" s="161" t="str">
        <f>VLOOKUP(B38,Startlist!B:H,6,FALSE)</f>
        <v>MS RACING</v>
      </c>
      <c r="H38" s="163" t="str">
        <f>VLOOKUP(B38,Results!B:Q,16,FALSE)</f>
        <v> 1:26.05,6</v>
      </c>
      <c r="I38" s="207"/>
    </row>
    <row r="39" spans="1:9" ht="15" customHeight="1">
      <c r="A39" s="159">
        <f t="shared" si="0"/>
        <v>32</v>
      </c>
      <c r="B39" s="112">
        <v>44</v>
      </c>
      <c r="C39" s="160" t="str">
        <f>VLOOKUP(B39,Startlist!B:F,2,FALSE)</f>
        <v>MV4</v>
      </c>
      <c r="D39" s="161" t="str">
        <f>CONCATENATE(VLOOKUP(B39,Startlist!B:H,3,FALSE)," / ",VLOOKUP(B39,Startlist!B:H,4,FALSE))</f>
        <v>Urmo Luts / Lauri Luts</v>
      </c>
      <c r="E39" s="162" t="str">
        <f>VLOOKUP(B39,Startlist!B:F,5,FALSE)</f>
        <v>EST</v>
      </c>
      <c r="F39" s="161" t="str">
        <f>VLOOKUP(B39,Startlist!B:H,7,FALSE)</f>
        <v>VW Golf</v>
      </c>
      <c r="G39" s="161" t="str">
        <f>VLOOKUP(B39,Startlist!B:H,6,FALSE)</f>
        <v>LIGUR RACING</v>
      </c>
      <c r="H39" s="163" t="str">
        <f>VLOOKUP(B39,Results!B:Q,16,FALSE)</f>
        <v> 1:32.56,7</v>
      </c>
      <c r="I39" s="207"/>
    </row>
    <row r="40" spans="1:9" ht="15" customHeight="1">
      <c r="A40" s="159"/>
      <c r="B40" s="112">
        <v>4</v>
      </c>
      <c r="C40" s="160" t="str">
        <f>VLOOKUP(B40,Startlist!B:F,2,FALSE)</f>
        <v>MV2</v>
      </c>
      <c r="D40" s="161" t="str">
        <f>CONCATENATE(VLOOKUP(B40,Startlist!B:H,3,FALSE)," / ",VLOOKUP(B40,Startlist!B:H,4,FALSE))</f>
        <v>Rainer Aus / Simo Koskinen</v>
      </c>
      <c r="E40" s="162" t="str">
        <f>VLOOKUP(B40,Startlist!B:F,5,FALSE)</f>
        <v>EST</v>
      </c>
      <c r="F40" s="161" t="str">
        <f>VLOOKUP(B40,Startlist!B:H,7,FALSE)</f>
        <v>Mitsubishi Lancer Evo 9</v>
      </c>
      <c r="G40" s="161" t="str">
        <f>VLOOKUP(B40,Startlist!B:H,6,FALSE)</f>
        <v>ALM MOTORSPORT</v>
      </c>
      <c r="H40" s="263" t="s">
        <v>1275</v>
      </c>
      <c r="I40" s="207"/>
    </row>
    <row r="41" spans="1:9" ht="15" customHeight="1">
      <c r="A41" s="159"/>
      <c r="B41" s="112">
        <v>9</v>
      </c>
      <c r="C41" s="160" t="str">
        <f>VLOOKUP(B41,Startlist!B:F,2,FALSE)</f>
        <v>MV7</v>
      </c>
      <c r="D41" s="161" t="str">
        <f>CONCATENATE(VLOOKUP(B41,Startlist!B:H,3,FALSE)," / ",VLOOKUP(B41,Startlist!B:H,4,FALSE))</f>
        <v>Anre Saks / Rainer Maasik</v>
      </c>
      <c r="E41" s="162" t="str">
        <f>VLOOKUP(B41,Startlist!B:F,5,FALSE)</f>
        <v>EST</v>
      </c>
      <c r="F41" s="161" t="str">
        <f>VLOOKUP(B41,Startlist!B:H,7,FALSE)</f>
        <v>Mitsubishi Lancer Evo 7</v>
      </c>
      <c r="G41" s="161" t="str">
        <f>VLOOKUP(B41,Startlist!B:H,6,FALSE)</f>
        <v>ALM MOTORSPORT</v>
      </c>
      <c r="H41" s="263" t="s">
        <v>1275</v>
      </c>
      <c r="I41" s="207"/>
    </row>
    <row r="42" spans="1:9" ht="15" customHeight="1">
      <c r="A42" s="159"/>
      <c r="B42" s="112">
        <v>10</v>
      </c>
      <c r="C42" s="160" t="str">
        <f>VLOOKUP(B42,Startlist!B:F,2,FALSE)</f>
        <v>MV7</v>
      </c>
      <c r="D42" s="161" t="str">
        <f>CONCATENATE(VLOOKUP(B42,Startlist!B:H,3,FALSE)," / ",VLOOKUP(B42,Startlist!B:H,4,FALSE))</f>
        <v>Vaiko Samm / Kaimar Taal</v>
      </c>
      <c r="E42" s="162" t="str">
        <f>VLOOKUP(B42,Startlist!B:F,5,FALSE)</f>
        <v>EST</v>
      </c>
      <c r="F42" s="161" t="str">
        <f>VLOOKUP(B42,Startlist!B:H,7,FALSE)</f>
        <v>Subaru Impreza WRX STI</v>
      </c>
      <c r="G42" s="161" t="str">
        <f>VLOOKUP(B42,Startlist!B:H,6,FALSE)</f>
        <v>G.M.RACING SK</v>
      </c>
      <c r="H42" s="263" t="s">
        <v>1275</v>
      </c>
      <c r="I42" s="207"/>
    </row>
    <row r="43" spans="1:9" ht="15" customHeight="1">
      <c r="A43" s="159"/>
      <c r="B43" s="112">
        <v>12</v>
      </c>
      <c r="C43" s="160" t="str">
        <f>VLOOKUP(B43,Startlist!B:F,2,FALSE)</f>
        <v>MV4</v>
      </c>
      <c r="D43" s="161" t="str">
        <f>CONCATENATE(VLOOKUP(B43,Startlist!B:H,3,FALSE)," / ",VLOOKUP(B43,Startlist!B:H,4,FALSE))</f>
        <v>David Sultanjants / Siim Oja</v>
      </c>
      <c r="E43" s="162" t="str">
        <f>VLOOKUP(B43,Startlist!B:F,5,FALSE)</f>
        <v>EST</v>
      </c>
      <c r="F43" s="161" t="str">
        <f>VLOOKUP(B43,Startlist!B:H,7,FALSE)</f>
        <v>Citroen DS3</v>
      </c>
      <c r="G43" s="161" t="str">
        <f>VLOOKUP(B43,Startlist!B:H,6,FALSE)</f>
        <v>MS RACING</v>
      </c>
      <c r="H43" s="263" t="s">
        <v>1275</v>
      </c>
      <c r="I43" s="207"/>
    </row>
    <row r="44" spans="1:9" ht="15" customHeight="1">
      <c r="A44" s="159"/>
      <c r="B44" s="112">
        <v>14</v>
      </c>
      <c r="C44" s="160" t="str">
        <f>VLOOKUP(B44,Startlist!B:F,2,FALSE)</f>
        <v>MV6</v>
      </c>
      <c r="D44" s="161" t="str">
        <f>CONCATENATE(VLOOKUP(B44,Startlist!B:H,3,FALSE)," / ",VLOOKUP(B44,Startlist!B:H,4,FALSE))</f>
        <v>Dmitry Nikonchuk / Elena Nikonchuk</v>
      </c>
      <c r="E44" s="162" t="str">
        <f>VLOOKUP(B44,Startlist!B:F,5,FALSE)</f>
        <v>RUS</v>
      </c>
      <c r="F44" s="161" t="str">
        <f>VLOOKUP(B44,Startlist!B:H,7,FALSE)</f>
        <v>BMW M3</v>
      </c>
      <c r="G44" s="161" t="str">
        <f>VLOOKUP(B44,Startlist!B:H,6,FALSE)</f>
        <v>MS RACING</v>
      </c>
      <c r="H44" s="263" t="s">
        <v>1275</v>
      </c>
      <c r="I44" s="207"/>
    </row>
    <row r="45" spans="1:9" ht="15" customHeight="1">
      <c r="A45" s="159"/>
      <c r="B45" s="112">
        <v>18</v>
      </c>
      <c r="C45" s="160" t="str">
        <f>VLOOKUP(B45,Startlist!B:F,2,FALSE)</f>
        <v>MV5</v>
      </c>
      <c r="D45" s="161" t="str">
        <f>CONCATENATE(VLOOKUP(B45,Startlist!B:H,3,FALSE)," / ",VLOOKUP(B45,Startlist!B:H,4,FALSE))</f>
        <v>Karl Martin Volver / Margus Jōerand</v>
      </c>
      <c r="E45" s="162" t="str">
        <f>VLOOKUP(B45,Startlist!B:F,5,FALSE)</f>
        <v>EST</v>
      </c>
      <c r="F45" s="161" t="str">
        <f>VLOOKUP(B45,Startlist!B:H,7,FALSE)</f>
        <v>Lada Kalina</v>
      </c>
      <c r="G45" s="161" t="str">
        <f>VLOOKUP(B45,Startlist!B:H,6,FALSE)</f>
        <v>ASRT RALLY TEAM</v>
      </c>
      <c r="H45" s="263" t="s">
        <v>1275</v>
      </c>
      <c r="I45" s="207"/>
    </row>
    <row r="46" spans="1:9" ht="15" customHeight="1">
      <c r="A46" s="159"/>
      <c r="B46" s="112">
        <v>19</v>
      </c>
      <c r="C46" s="160" t="str">
        <f>VLOOKUP(B46,Startlist!B:F,2,FALSE)</f>
        <v>MV4</v>
      </c>
      <c r="D46" s="161" t="str">
        <f>CONCATENATE(VLOOKUP(B46,Startlist!B:H,3,FALSE)," / ",VLOOKUP(B46,Startlist!B:H,4,FALSE))</f>
        <v>Kaspar Kasari / Hannes Kuusmaa</v>
      </c>
      <c r="E46" s="162" t="str">
        <f>VLOOKUP(B46,Startlist!B:F,5,FALSE)</f>
        <v>EST</v>
      </c>
      <c r="F46" s="161" t="str">
        <f>VLOOKUP(B46,Startlist!B:H,7,FALSE)</f>
        <v>Honda Civic Type-R</v>
      </c>
      <c r="G46" s="161" t="str">
        <f>VLOOKUP(B46,Startlist!B:H,6,FALSE)</f>
        <v>ECOM MOTORSPORT</v>
      </c>
      <c r="H46" s="263" t="s">
        <v>1275</v>
      </c>
      <c r="I46" s="207"/>
    </row>
    <row r="47" spans="1:9" ht="15" customHeight="1">
      <c r="A47" s="159"/>
      <c r="B47" s="112">
        <v>22</v>
      </c>
      <c r="C47" s="160" t="str">
        <f>VLOOKUP(B47,Startlist!B:F,2,FALSE)</f>
        <v>MV6</v>
      </c>
      <c r="D47" s="161" t="str">
        <f>CONCATENATE(VLOOKUP(B47,Startlist!B:H,3,FALSE)," / ",VLOOKUP(B47,Startlist!B:H,4,FALSE))</f>
        <v>Lembit Soe / Ahto Pihlas</v>
      </c>
      <c r="E47" s="162" t="str">
        <f>VLOOKUP(B47,Startlist!B:F,5,FALSE)</f>
        <v>EST</v>
      </c>
      <c r="F47" s="161" t="str">
        <f>VLOOKUP(B47,Startlist!B:H,7,FALSE)</f>
        <v>Toyota Starlet</v>
      </c>
      <c r="G47" s="161" t="str">
        <f>VLOOKUP(B47,Startlist!B:H,6,FALSE)</f>
        <v>SAR-TECH MOTORSPORT</v>
      </c>
      <c r="H47" s="263" t="s">
        <v>1275</v>
      </c>
      <c r="I47" s="207"/>
    </row>
    <row r="48" spans="1:9" ht="15" customHeight="1">
      <c r="A48" s="159"/>
      <c r="B48" s="112">
        <v>24</v>
      </c>
      <c r="C48" s="160" t="str">
        <f>VLOOKUP(B48,Startlist!B:F,2,FALSE)</f>
        <v>MV2</v>
      </c>
      <c r="D48" s="161" t="str">
        <f>CONCATENATE(VLOOKUP(B48,Startlist!B:H,3,FALSE)," / ",VLOOKUP(B48,Startlist!B:H,4,FALSE))</f>
        <v>Andri Sirp / Jarmo Liivak</v>
      </c>
      <c r="E48" s="162" t="str">
        <f>VLOOKUP(B48,Startlist!B:F,5,FALSE)</f>
        <v>EST</v>
      </c>
      <c r="F48" s="161" t="str">
        <f>VLOOKUP(B48,Startlist!B:H,7,FALSE)</f>
        <v>Mitsubishi Lancer Evo 9</v>
      </c>
      <c r="G48" s="161" t="str">
        <f>VLOOKUP(B48,Startlist!B:H,6,FALSE)</f>
        <v>TIKKRI MOTORSPORT</v>
      </c>
      <c r="H48" s="263" t="s">
        <v>1275</v>
      </c>
      <c r="I48" s="207"/>
    </row>
    <row r="49" spans="1:9" ht="15" customHeight="1">
      <c r="A49" s="159"/>
      <c r="B49" s="112">
        <v>26</v>
      </c>
      <c r="C49" s="160" t="str">
        <f>VLOOKUP(B49,Startlist!B:F,2,FALSE)</f>
        <v>MV5</v>
      </c>
      <c r="D49" s="161" t="str">
        <f>CONCATENATE(VLOOKUP(B49,Startlist!B:H,3,FALSE)," / ",VLOOKUP(B49,Startlist!B:H,4,FALSE))</f>
        <v>Timmu Kōrge / Erik Vaasa</v>
      </c>
      <c r="E49" s="162" t="str">
        <f>VLOOKUP(B49,Startlist!B:F,5,FALSE)</f>
        <v>EST</v>
      </c>
      <c r="F49" s="161" t="str">
        <f>VLOOKUP(B49,Startlist!B:H,7,FALSE)</f>
        <v>Vaz 2105</v>
      </c>
      <c r="G49" s="161" t="str">
        <f>VLOOKUP(B49,Startlist!B:H,6,FALSE)</f>
        <v>GAZ RALLIKLUBI</v>
      </c>
      <c r="H49" s="263" t="s">
        <v>1275</v>
      </c>
      <c r="I49" s="207"/>
    </row>
    <row r="50" spans="1:9" ht="15" customHeight="1">
      <c r="A50" s="159"/>
      <c r="B50" s="112">
        <v>28</v>
      </c>
      <c r="C50" s="160" t="str">
        <f>VLOOKUP(B50,Startlist!B:F,2,FALSE)</f>
        <v>MV6</v>
      </c>
      <c r="D50" s="161" t="str">
        <f>CONCATENATE(VLOOKUP(B50,Startlist!B:H,3,FALSE)," / ",VLOOKUP(B50,Startlist!B:H,4,FALSE))</f>
        <v>Mart Kask / Jörgen Pukk</v>
      </c>
      <c r="E50" s="162" t="str">
        <f>VLOOKUP(B50,Startlist!B:F,5,FALSE)</f>
        <v>EST</v>
      </c>
      <c r="F50" s="161" t="str">
        <f>VLOOKUP(B50,Startlist!B:H,7,FALSE)</f>
        <v>BMW 318is</v>
      </c>
      <c r="G50" s="161" t="str">
        <f>VLOOKUP(B50,Startlist!B:H,6,FALSE)</f>
        <v>LAITSERALLYPARK</v>
      </c>
      <c r="H50" s="263" t="s">
        <v>1275</v>
      </c>
      <c r="I50" s="207"/>
    </row>
    <row r="51" spans="1:9" ht="15" customHeight="1">
      <c r="A51" s="159"/>
      <c r="B51" s="112">
        <v>29</v>
      </c>
      <c r="C51" s="160" t="str">
        <f>VLOOKUP(B51,Startlist!B:F,2,FALSE)</f>
        <v>MV5</v>
      </c>
      <c r="D51" s="161" t="str">
        <f>CONCATENATE(VLOOKUP(B51,Startlist!B:H,3,FALSE)," / ",VLOOKUP(B51,Startlist!B:H,4,FALSE))</f>
        <v>Janar Tänak / Janno Õunpuu</v>
      </c>
      <c r="E51" s="162" t="str">
        <f>VLOOKUP(B51,Startlist!B:F,5,FALSE)</f>
        <v>EST</v>
      </c>
      <c r="F51" s="161" t="str">
        <f>VLOOKUP(B51,Startlist!B:H,7,FALSE)</f>
        <v>Lada S1600</v>
      </c>
      <c r="G51" s="161" t="str">
        <f>VLOOKUP(B51,Startlist!B:H,6,FALSE)</f>
        <v>OT RACING</v>
      </c>
      <c r="H51" s="263" t="s">
        <v>1275</v>
      </c>
      <c r="I51" s="207"/>
    </row>
    <row r="52" spans="1:9" ht="15" customHeight="1">
      <c r="A52" s="159"/>
      <c r="B52" s="112">
        <v>30</v>
      </c>
      <c r="C52" s="160" t="str">
        <f>VLOOKUP(B52,Startlist!B:F,2,FALSE)</f>
        <v>MV5</v>
      </c>
      <c r="D52" s="161" t="str">
        <f>CONCATENATE(VLOOKUP(B52,Startlist!B:H,3,FALSE)," / ",VLOOKUP(B52,Startlist!B:H,4,FALSE))</f>
        <v>Rainer Meus / Kaupo Vana</v>
      </c>
      <c r="E52" s="162" t="str">
        <f>VLOOKUP(B52,Startlist!B:F,5,FALSE)</f>
        <v>EST</v>
      </c>
      <c r="F52" s="161" t="str">
        <f>VLOOKUP(B52,Startlist!B:H,7,FALSE)</f>
        <v>Lada VFTS</v>
      </c>
      <c r="G52" s="161" t="str">
        <f>VLOOKUP(B52,Startlist!B:H,6,FALSE)</f>
        <v>PROREHV RALLY TEAM</v>
      </c>
      <c r="H52" s="263" t="s">
        <v>1275</v>
      </c>
      <c r="I52" s="207"/>
    </row>
    <row r="53" spans="1:9" ht="15" customHeight="1">
      <c r="A53" s="159"/>
      <c r="B53" s="112">
        <v>33</v>
      </c>
      <c r="C53" s="160" t="str">
        <f>VLOOKUP(B53,Startlist!B:F,2,FALSE)</f>
        <v>MV4</v>
      </c>
      <c r="D53" s="161" t="str">
        <f>CONCATENATE(VLOOKUP(B53,Startlist!B:H,3,FALSE)," / ",VLOOKUP(B53,Startlist!B:H,4,FALSE))</f>
        <v>Alar Tatrik / Lauri Olli</v>
      </c>
      <c r="E53" s="162" t="str">
        <f>VLOOKUP(B53,Startlist!B:F,5,FALSE)</f>
        <v>EST</v>
      </c>
      <c r="F53" s="161" t="str">
        <f>VLOOKUP(B53,Startlist!B:H,7,FALSE)</f>
        <v>BMW 318</v>
      </c>
      <c r="G53" s="161" t="str">
        <f>VLOOKUP(B53,Startlist!B:H,6,FALSE)</f>
        <v>MS RACING</v>
      </c>
      <c r="H53" s="263" t="s">
        <v>1275</v>
      </c>
      <c r="I53" s="207"/>
    </row>
    <row r="54" spans="1:9" ht="15" customHeight="1">
      <c r="A54" s="159"/>
      <c r="B54" s="112">
        <v>37</v>
      </c>
      <c r="C54" s="160" t="str">
        <f>VLOOKUP(B54,Startlist!B:F,2,FALSE)</f>
        <v>MV6</v>
      </c>
      <c r="D54" s="161" t="str">
        <f>CONCATENATE(VLOOKUP(B54,Startlist!B:H,3,FALSE)," / ",VLOOKUP(B54,Startlist!B:H,4,FALSE))</f>
        <v>Peeter Kaibald / Sven Andevei</v>
      </c>
      <c r="E54" s="162" t="str">
        <f>VLOOKUP(B54,Startlist!B:F,5,FALSE)</f>
        <v>EST</v>
      </c>
      <c r="F54" s="161" t="str">
        <f>VLOOKUP(B54,Startlist!B:H,7,FALSE)</f>
        <v>BMW M3</v>
      </c>
      <c r="G54" s="161" t="str">
        <f>VLOOKUP(B54,Startlist!B:H,6,FALSE)</f>
        <v>MS RACING</v>
      </c>
      <c r="H54" s="263" t="s">
        <v>1275</v>
      </c>
      <c r="I54" s="207"/>
    </row>
    <row r="55" spans="1:9" ht="15" customHeight="1">
      <c r="A55" s="159"/>
      <c r="B55" s="112">
        <v>41</v>
      </c>
      <c r="C55" s="160" t="str">
        <f>VLOOKUP(B55,Startlist!B:F,2,FALSE)</f>
        <v>MV5</v>
      </c>
      <c r="D55" s="161" t="str">
        <f>CONCATENATE(VLOOKUP(B55,Startlist!B:H,3,FALSE)," / ",VLOOKUP(B55,Startlist!B:H,4,FALSE))</f>
        <v>Silver Siivelt / Indrek Mäestu</v>
      </c>
      <c r="E55" s="162" t="str">
        <f>VLOOKUP(B55,Startlist!B:F,5,FALSE)</f>
        <v>EST</v>
      </c>
      <c r="F55" s="161" t="str">
        <f>VLOOKUP(B55,Startlist!B:H,7,FALSE)</f>
        <v>Lada Samara</v>
      </c>
      <c r="G55" s="161" t="str">
        <f>VLOOKUP(B55,Startlist!B:H,6,FALSE)</f>
        <v>ECOM MOTORSPORT</v>
      </c>
      <c r="H55" s="263" t="s">
        <v>1275</v>
      </c>
      <c r="I55" s="207"/>
    </row>
    <row r="56" spans="1:9" ht="15" customHeight="1">
      <c r="A56" s="159"/>
      <c r="B56" s="112">
        <v>43</v>
      </c>
      <c r="C56" s="160" t="str">
        <f>VLOOKUP(B56,Startlist!B:F,2,FALSE)</f>
        <v>MV4</v>
      </c>
      <c r="D56" s="161" t="str">
        <f>CONCATENATE(VLOOKUP(B56,Startlist!B:H,3,FALSE)," / ",VLOOKUP(B56,Startlist!B:H,4,FALSE))</f>
        <v>Ülari Randmer / Linnar Simmo</v>
      </c>
      <c r="E56" s="162" t="str">
        <f>VLOOKUP(B56,Startlist!B:F,5,FALSE)</f>
        <v>EST</v>
      </c>
      <c r="F56" s="161" t="str">
        <f>VLOOKUP(B56,Startlist!B:H,7,FALSE)</f>
        <v>VW Golf</v>
      </c>
      <c r="G56" s="161" t="str">
        <f>VLOOKUP(B56,Startlist!B:H,6,FALSE)</f>
        <v>MS RACING</v>
      </c>
      <c r="H56" s="263" t="s">
        <v>1275</v>
      </c>
      <c r="I56" s="207"/>
    </row>
    <row r="57" spans="1:9" ht="15" customHeight="1">
      <c r="A57" s="159"/>
      <c r="B57" s="112">
        <v>45</v>
      </c>
      <c r="C57" s="160" t="str">
        <f>VLOOKUP(B57,Startlist!B:F,2,FALSE)</f>
        <v>MV4</v>
      </c>
      <c r="D57" s="161" t="str">
        <f>CONCATENATE(VLOOKUP(B57,Startlist!B:H,3,FALSE)," / ",VLOOKUP(B57,Startlist!B:H,4,FALSE))</f>
        <v>Karl Küttim / Tiina Ehrbach</v>
      </c>
      <c r="E57" s="162" t="str">
        <f>VLOOKUP(B57,Startlist!B:F,5,FALSE)</f>
        <v>EST</v>
      </c>
      <c r="F57" s="161" t="str">
        <f>VLOOKUP(B57,Startlist!B:H,7,FALSE)</f>
        <v>Nissan Sunny</v>
      </c>
      <c r="G57" s="161" t="str">
        <f>VLOOKUP(B57,Startlist!B:H,6,FALSE)</f>
        <v>ECOM MOTORSPORT</v>
      </c>
      <c r="H57" s="263" t="s">
        <v>1275</v>
      </c>
      <c r="I57" s="207"/>
    </row>
    <row r="58" spans="1:9" ht="15" customHeight="1">
      <c r="A58" s="159"/>
      <c r="B58" s="112">
        <v>46</v>
      </c>
      <c r="C58" s="160" t="str">
        <f>VLOOKUP(B58,Startlist!B:F,2,FALSE)</f>
        <v>MV5</v>
      </c>
      <c r="D58" s="161" t="str">
        <f>CONCATENATE(VLOOKUP(B58,Startlist!B:H,3,FALSE)," / ",VLOOKUP(B58,Startlist!B:H,4,FALSE))</f>
        <v>Siim Kahar / Lauri Veso</v>
      </c>
      <c r="E58" s="162" t="str">
        <f>VLOOKUP(B58,Startlist!B:F,5,FALSE)</f>
        <v>EST</v>
      </c>
      <c r="F58" s="161" t="str">
        <f>VLOOKUP(B58,Startlist!B:H,7,FALSE)</f>
        <v>Lada VFTS</v>
      </c>
      <c r="G58" s="161" t="str">
        <f>VLOOKUP(B58,Startlist!B:H,6,FALSE)</f>
        <v>ECOM MOTORSPORT</v>
      </c>
      <c r="H58" s="263" t="s">
        <v>1275</v>
      </c>
      <c r="I58" s="207"/>
    </row>
    <row r="59" spans="1:9" ht="15" customHeight="1">
      <c r="A59" s="159"/>
      <c r="B59" s="112">
        <v>200</v>
      </c>
      <c r="C59" s="160" t="str">
        <f>VLOOKUP(B59,Startlist!B:F,2,FALSE)</f>
        <v>MV3</v>
      </c>
      <c r="D59" s="161" t="str">
        <f>CONCATENATE(VLOOKUP(B59,Startlist!B:H,3,FALSE)," / ",VLOOKUP(B59,Startlist!B:H,4,FALSE))</f>
        <v>Denis Rostilov / Aleksei Ignatov</v>
      </c>
      <c r="E59" s="162" t="str">
        <f>VLOOKUP(B59,Startlist!B:F,5,FALSE)</f>
        <v>RUS</v>
      </c>
      <c r="F59" s="161" t="str">
        <f>VLOOKUP(B59,Startlist!B:H,7,FALSE)</f>
        <v>Peugeot 208 R2</v>
      </c>
      <c r="G59" s="161" t="str">
        <f>VLOOKUP(B59,Startlist!B:H,6,FALSE)</f>
        <v>2WD RACING SERVICES</v>
      </c>
      <c r="H59" s="263" t="s">
        <v>1275</v>
      </c>
      <c r="I59" s="207"/>
    </row>
    <row r="60" spans="1:9" ht="15" customHeight="1">
      <c r="A60" s="159"/>
      <c r="B60" s="112">
        <v>206</v>
      </c>
      <c r="C60" s="160" t="str">
        <f>VLOOKUP(B60,Startlist!B:F,2,FALSE)</f>
        <v>MV3</v>
      </c>
      <c r="D60" s="161" t="str">
        <f>CONCATENATE(VLOOKUP(B60,Startlist!B:H,3,FALSE)," / ",VLOOKUP(B60,Startlist!B:H,4,FALSE))</f>
        <v>Kevin Kuusik / Cristen Laos</v>
      </c>
      <c r="E60" s="162" t="str">
        <f>VLOOKUP(B60,Startlist!B:F,5,FALSE)</f>
        <v>EST</v>
      </c>
      <c r="F60" s="161" t="str">
        <f>VLOOKUP(B60,Startlist!B:H,7,FALSE)</f>
        <v>Ford Fiesta R2</v>
      </c>
      <c r="G60" s="161" t="str">
        <f>VLOOKUP(B60,Startlist!B:H,6,FALSE)</f>
        <v>OT RACING</v>
      </c>
      <c r="H60" s="263" t="s">
        <v>1275</v>
      </c>
      <c r="I60" s="207"/>
    </row>
  </sheetData>
  <sheetProtection/>
  <autoFilter ref="A7:H60"/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2"/>
  </sheetPr>
  <dimension ref="A1:H3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1" width="5.28125" style="23" customWidth="1"/>
    <col min="2" max="2" width="6.00390625" style="0" customWidth="1"/>
    <col min="3" max="3" width="9.140625" style="3" customWidth="1"/>
    <col min="4" max="4" width="38.28125" style="0" bestFit="1" customWidth="1"/>
    <col min="5" max="5" width="13.28125" style="0" customWidth="1"/>
    <col min="6" max="6" width="24.8515625" style="0" customWidth="1"/>
    <col min="7" max="7" width="30.8515625" style="0" customWidth="1"/>
    <col min="8" max="8" width="9.140625" style="62" customWidth="1"/>
  </cols>
  <sheetData>
    <row r="1" spans="5:8" ht="15.75">
      <c r="E1" s="1" t="str">
        <f>Startlist!$F1</f>
        <v> </v>
      </c>
      <c r="H1" s="66"/>
    </row>
    <row r="2" spans="2:8" ht="15" customHeight="1">
      <c r="B2" s="2"/>
      <c r="E2" s="1" t="str">
        <f>Startlist!$F4</f>
        <v>South Estonian Rally 2016</v>
      </c>
      <c r="H2" s="67"/>
    </row>
    <row r="3" spans="2:8" ht="15">
      <c r="B3" s="2"/>
      <c r="E3" s="24" t="str">
        <f>Startlist!$F5</f>
        <v>August 12-13, 2016</v>
      </c>
      <c r="H3" s="67"/>
    </row>
    <row r="4" spans="2:8" ht="15">
      <c r="B4" s="2"/>
      <c r="E4" s="24" t="str">
        <f>Startlist!$F6</f>
        <v>Võru</v>
      </c>
      <c r="H4" s="67"/>
    </row>
    <row r="5" ht="15" customHeight="1">
      <c r="H5" s="67"/>
    </row>
    <row r="6" spans="1:8" ht="15.75" customHeight="1">
      <c r="A6" s="116" t="s">
        <v>64</v>
      </c>
      <c r="B6" s="204" t="s">
        <v>275</v>
      </c>
      <c r="C6" s="124"/>
      <c r="D6" s="116"/>
      <c r="E6" s="116"/>
      <c r="F6" s="116"/>
      <c r="G6" s="116"/>
      <c r="H6" s="123"/>
    </row>
    <row r="7" spans="1:8" ht="12.75">
      <c r="A7" s="164"/>
      <c r="B7" s="199" t="s">
        <v>39</v>
      </c>
      <c r="C7" s="200" t="s">
        <v>24</v>
      </c>
      <c r="D7" s="201" t="s">
        <v>25</v>
      </c>
      <c r="E7" s="200"/>
      <c r="F7" s="202" t="s">
        <v>36</v>
      </c>
      <c r="G7" s="203" t="s">
        <v>35</v>
      </c>
      <c r="H7" s="154" t="s">
        <v>28</v>
      </c>
    </row>
    <row r="8" spans="1:8" ht="15" customHeight="1">
      <c r="A8" s="159">
        <v>1</v>
      </c>
      <c r="B8" s="205">
        <v>1</v>
      </c>
      <c r="C8" s="160" t="str">
        <f>VLOOKUP(B8,Startlist!B:F,2,FALSE)</f>
        <v>MV1</v>
      </c>
      <c r="D8" s="161" t="str">
        <f>CONCATENATE(VLOOKUP(B8,Startlist!B:H,3,FALSE)," / ",VLOOKUP(B8,Startlist!B:H,4,FALSE))</f>
        <v>Markko Märtin / Kristo Kraag</v>
      </c>
      <c r="E8" s="162" t="str">
        <f>VLOOKUP(B8,Startlist!B:F,5,FALSE)</f>
        <v>EST</v>
      </c>
      <c r="F8" s="161" t="str">
        <f>VLOOKUP(B8,Startlist!B:H,7,FALSE)</f>
        <v>Ford Focus WRC</v>
      </c>
      <c r="G8" s="161" t="str">
        <f>VLOOKUP(B8,Startlist!B:H,6,FALSE)</f>
        <v>MARKKO MÄRTIN</v>
      </c>
      <c r="H8" s="163" t="str">
        <f>VLOOKUP(B8,Results!B:T,14,FALSE)</f>
        <v> 7.03,5</v>
      </c>
    </row>
    <row r="9" spans="1:8" ht="15" customHeight="1">
      <c r="A9" s="159">
        <f>A8+1</f>
        <v>2</v>
      </c>
      <c r="B9" s="205">
        <v>2</v>
      </c>
      <c r="C9" s="160" t="str">
        <f>VLOOKUP(B9,Startlist!B:F,2,FALSE)</f>
        <v>MV2</v>
      </c>
      <c r="D9" s="161" t="str">
        <f>CONCATENATE(VLOOKUP(B9,Startlist!B:H,3,FALSE)," / ",VLOOKUP(B9,Startlist!B:H,4,FALSE))</f>
        <v>Egon Kaur / Silver Simm</v>
      </c>
      <c r="E9" s="162" t="str">
        <f>VLOOKUP(B9,Startlist!B:F,5,FALSE)</f>
        <v>EST</v>
      </c>
      <c r="F9" s="161" t="str">
        <f>VLOOKUP(B9,Startlist!B:H,7,FALSE)</f>
        <v>Mitsubishi Lancer Evo 9</v>
      </c>
      <c r="G9" s="161" t="str">
        <f>VLOOKUP(B9,Startlist!B:H,6,FALSE)</f>
        <v>KAUR MOTORSPORT</v>
      </c>
      <c r="H9" s="163" t="str">
        <f>VLOOKUP(B9,Results!B:T,14,FALSE)</f>
        <v> 7.20,1</v>
      </c>
    </row>
    <row r="10" spans="1:8" ht="15" customHeight="1">
      <c r="A10" s="159">
        <f aca="true" t="shared" si="0" ref="A10:A39">A9+1</f>
        <v>3</v>
      </c>
      <c r="B10" s="205">
        <v>5</v>
      </c>
      <c r="C10" s="160" t="str">
        <f>VLOOKUP(B10,Startlist!B:F,2,FALSE)</f>
        <v>MV7</v>
      </c>
      <c r="D10" s="161" t="str">
        <f>CONCATENATE(VLOOKUP(B10,Startlist!B:H,3,FALSE)," / ",VLOOKUP(B10,Startlist!B:H,4,FALSE))</f>
        <v>Ranno Bundsen / Robert Loshtshenikov</v>
      </c>
      <c r="E10" s="162" t="str">
        <f>VLOOKUP(B10,Startlist!B:F,5,FALSE)</f>
        <v>EST</v>
      </c>
      <c r="F10" s="161" t="str">
        <f>VLOOKUP(B10,Startlist!B:H,7,FALSE)</f>
        <v>Mitsubishi Lancer Evo 8</v>
      </c>
      <c r="G10" s="161" t="str">
        <f>VLOOKUP(B10,Startlist!B:H,6,FALSE)</f>
        <v>TIKKRI MOTORSPORT</v>
      </c>
      <c r="H10" s="163" t="str">
        <f>VLOOKUP(B10,Results!B:T,14,FALSE)</f>
        <v> 7.25,1</v>
      </c>
    </row>
    <row r="11" spans="1:8" ht="15" customHeight="1">
      <c r="A11" s="159">
        <f t="shared" si="0"/>
        <v>4</v>
      </c>
      <c r="B11" s="205">
        <v>6</v>
      </c>
      <c r="C11" s="160" t="str">
        <f>VLOOKUP(B11,Startlist!B:F,2,FALSE)</f>
        <v>MV7</v>
      </c>
      <c r="D11" s="161" t="str">
        <f>CONCATENATE(VLOOKUP(B11,Startlist!B:H,3,FALSE)," / ",VLOOKUP(B11,Startlist!B:H,4,FALSE))</f>
        <v>Priit Koik / Uku Heldna</v>
      </c>
      <c r="E11" s="162" t="str">
        <f>VLOOKUP(B11,Startlist!B:F,5,FALSE)</f>
        <v>EST</v>
      </c>
      <c r="F11" s="161" t="str">
        <f>VLOOKUP(B11,Startlist!B:H,7,FALSE)</f>
        <v>Mitsubishi Lancer Evo 7</v>
      </c>
      <c r="G11" s="161" t="str">
        <f>VLOOKUP(B11,Startlist!B:H,6,FALSE)</f>
        <v>KAUR MOTORSPORT</v>
      </c>
      <c r="H11" s="163" t="str">
        <f>VLOOKUP(B11,Results!B:T,14,FALSE)</f>
        <v> 7.32,9</v>
      </c>
    </row>
    <row r="12" spans="1:8" ht="15" customHeight="1">
      <c r="A12" s="159">
        <f t="shared" si="0"/>
        <v>5</v>
      </c>
      <c r="B12" s="205">
        <v>208</v>
      </c>
      <c r="C12" s="160" t="str">
        <f>VLOOKUP(B12,Startlist!B:F,2,FALSE)</f>
        <v>MV3</v>
      </c>
      <c r="D12" s="161" t="str">
        <f>CONCATENATE(VLOOKUP(B12,Startlist!B:H,3,FALSE)," / ",VLOOKUP(B12,Startlist!B:H,4,FALSE))</f>
        <v>Miko Niinemäe / Martin Valter</v>
      </c>
      <c r="E12" s="162" t="str">
        <f>VLOOKUP(B12,Startlist!B:F,5,FALSE)</f>
        <v>EST</v>
      </c>
      <c r="F12" s="161" t="str">
        <f>VLOOKUP(B12,Startlist!B:H,7,FALSE)</f>
        <v>Peugeot 208</v>
      </c>
      <c r="G12" s="161" t="str">
        <f>VLOOKUP(B12,Startlist!B:H,6,FALSE)</f>
        <v>CUEKS RACING</v>
      </c>
      <c r="H12" s="163" t="str">
        <f>VLOOKUP(B12,Results!B:T,14,FALSE)</f>
        <v> 7.40,5</v>
      </c>
    </row>
    <row r="13" spans="1:8" ht="15" customHeight="1">
      <c r="A13" s="159">
        <f t="shared" si="0"/>
        <v>6</v>
      </c>
      <c r="B13" s="205">
        <v>209</v>
      </c>
      <c r="C13" s="160" t="str">
        <f>VLOOKUP(B13,Startlist!B:F,2,FALSE)</f>
        <v>MV3</v>
      </c>
      <c r="D13" s="161" t="str">
        <f>CONCATENATE(VLOOKUP(B13,Startlist!B:H,3,FALSE)," / ",VLOOKUP(B13,Startlist!B:H,4,FALSE))</f>
        <v>Ken Torn / Riivo Mesila</v>
      </c>
      <c r="E13" s="162" t="str">
        <f>VLOOKUP(B13,Startlist!B:F,5,FALSE)</f>
        <v>EST</v>
      </c>
      <c r="F13" s="161" t="str">
        <f>VLOOKUP(B13,Startlist!B:H,7,FALSE)</f>
        <v>Ford Fiesta R2</v>
      </c>
      <c r="G13" s="161" t="str">
        <f>VLOOKUP(B13,Startlist!B:H,6,FALSE)</f>
        <v>OT RACING</v>
      </c>
      <c r="H13" s="163" t="str">
        <f>VLOOKUP(B13,Results!B:T,14,FALSE)</f>
        <v> 7.46,2</v>
      </c>
    </row>
    <row r="14" spans="1:8" ht="15" customHeight="1">
      <c r="A14" s="159">
        <f t="shared" si="0"/>
        <v>7</v>
      </c>
      <c r="B14" s="205">
        <v>8</v>
      </c>
      <c r="C14" s="160" t="str">
        <f>VLOOKUP(B14,Startlist!B:F,2,FALSE)</f>
        <v>MV7</v>
      </c>
      <c r="D14" s="161" t="str">
        <f>CONCATENATE(VLOOKUP(B14,Startlist!B:H,3,FALSE)," / ",VLOOKUP(B14,Startlist!B:H,4,FALSE))</f>
        <v>Aiko Aigro / Kermo Kärtmann</v>
      </c>
      <c r="E14" s="162" t="str">
        <f>VLOOKUP(B14,Startlist!B:F,5,FALSE)</f>
        <v>EST</v>
      </c>
      <c r="F14" s="161" t="str">
        <f>VLOOKUP(B14,Startlist!B:H,7,FALSE)</f>
        <v>Mitsubishi Lancer Evo 6</v>
      </c>
      <c r="G14" s="161" t="str">
        <f>VLOOKUP(B14,Startlist!B:H,6,FALSE)</f>
        <v>TIKKRI MOTORSPORT</v>
      </c>
      <c r="H14" s="163" t="str">
        <f>VLOOKUP(B14,Results!B:T,14,FALSE)</f>
        <v> 7.47,8</v>
      </c>
    </row>
    <row r="15" spans="1:8" ht="15" customHeight="1">
      <c r="A15" s="159">
        <f t="shared" si="0"/>
        <v>8</v>
      </c>
      <c r="B15" s="205">
        <v>207</v>
      </c>
      <c r="C15" s="160" t="str">
        <f>VLOOKUP(B15,Startlist!B:F,2,FALSE)</f>
        <v>MV3</v>
      </c>
      <c r="D15" s="161" t="str">
        <f>CONCATENATE(VLOOKUP(B15,Startlist!B:H,3,FALSE)," / ",VLOOKUP(B15,Startlist!B:H,4,FALSE))</f>
        <v>Gustav Kruuda / Ken Järveoja</v>
      </c>
      <c r="E15" s="162" t="str">
        <f>VLOOKUP(B15,Startlist!B:F,5,FALSE)</f>
        <v>EST</v>
      </c>
      <c r="F15" s="161" t="str">
        <f>VLOOKUP(B15,Startlist!B:H,7,FALSE)</f>
        <v>Ford Fiesta R2</v>
      </c>
      <c r="G15" s="161" t="str">
        <f>VLOOKUP(B15,Startlist!B:H,6,FALSE)</f>
        <v>ME3 MOTOSPORT</v>
      </c>
      <c r="H15" s="163" t="str">
        <f>VLOOKUP(B15,Results!B:T,14,FALSE)</f>
        <v> 7.49,4</v>
      </c>
    </row>
    <row r="16" spans="1:8" ht="15" customHeight="1">
      <c r="A16" s="159">
        <f t="shared" si="0"/>
        <v>9</v>
      </c>
      <c r="B16" s="205">
        <v>201</v>
      </c>
      <c r="C16" s="160" t="str">
        <f>VLOOKUP(B16,Startlist!B:F,2,FALSE)</f>
        <v>MV3</v>
      </c>
      <c r="D16" s="161" t="str">
        <f>CONCATENATE(VLOOKUP(B16,Startlist!B:H,3,FALSE)," / ",VLOOKUP(B16,Startlist!B:H,4,FALSE))</f>
        <v>Kenneth Sepp / Tanel Kasesalu</v>
      </c>
      <c r="E16" s="162" t="str">
        <f>VLOOKUP(B16,Startlist!B:F,5,FALSE)</f>
        <v>EST</v>
      </c>
      <c r="F16" s="161" t="str">
        <f>VLOOKUP(B16,Startlist!B:H,7,FALSE)</f>
        <v>Ford Fiesta R2</v>
      </c>
      <c r="G16" s="161" t="str">
        <f>VLOOKUP(B16,Startlist!B:H,6,FALSE)</f>
        <v>SAR-TECH MOTORSPORT</v>
      </c>
      <c r="H16" s="163" t="str">
        <f>VLOOKUP(B16,Results!B:T,14,FALSE)</f>
        <v> 7.50,9</v>
      </c>
    </row>
    <row r="17" spans="1:8" ht="15" customHeight="1">
      <c r="A17" s="159">
        <f t="shared" si="0"/>
        <v>10</v>
      </c>
      <c r="B17" s="205">
        <v>205</v>
      </c>
      <c r="C17" s="160" t="str">
        <f>VLOOKUP(B17,Startlist!B:F,2,FALSE)</f>
        <v>MV3</v>
      </c>
      <c r="D17" s="161" t="str">
        <f>CONCATENATE(VLOOKUP(B17,Startlist!B:H,3,FALSE)," / ",VLOOKUP(B17,Startlist!B:H,4,FALSE))</f>
        <v>Oliver Ojaperv / Jarno Talve</v>
      </c>
      <c r="E17" s="162" t="str">
        <f>VLOOKUP(B17,Startlist!B:F,5,FALSE)</f>
        <v>EST</v>
      </c>
      <c r="F17" s="161" t="str">
        <f>VLOOKUP(B17,Startlist!B:H,7,FALSE)</f>
        <v>Ford Fiesta R2</v>
      </c>
      <c r="G17" s="161" t="str">
        <f>VLOOKUP(B17,Startlist!B:H,6,FALSE)</f>
        <v>OT RACING</v>
      </c>
      <c r="H17" s="163" t="str">
        <f>VLOOKUP(B17,Results!B:T,14,FALSE)</f>
        <v> 7.52,3</v>
      </c>
    </row>
    <row r="18" spans="1:8" ht="15" customHeight="1">
      <c r="A18" s="159">
        <f t="shared" si="0"/>
        <v>11</v>
      </c>
      <c r="B18" s="205">
        <v>11</v>
      </c>
      <c r="C18" s="160" t="str">
        <f>VLOOKUP(B18,Startlist!B:F,2,FALSE)</f>
        <v>MV6</v>
      </c>
      <c r="D18" s="161" t="str">
        <f>CONCATENATE(VLOOKUP(B18,Startlist!B:H,3,FALSE)," / ",VLOOKUP(B18,Startlist!B:H,4,FALSE))</f>
        <v>Mario Jürimäe / Rauno Rohtmets</v>
      </c>
      <c r="E18" s="162" t="str">
        <f>VLOOKUP(B18,Startlist!B:F,5,FALSE)</f>
        <v>EST</v>
      </c>
      <c r="F18" s="161" t="str">
        <f>VLOOKUP(B18,Startlist!B:H,7,FALSE)</f>
        <v>BMW M3</v>
      </c>
      <c r="G18" s="161" t="str">
        <f>VLOOKUP(B18,Startlist!B:H,6,FALSE)</f>
        <v>CUEKS RACING</v>
      </c>
      <c r="H18" s="267" t="str">
        <f>VLOOKUP(B18,Results!B:T,14,FALSE)</f>
        <v> 7.53,9</v>
      </c>
    </row>
    <row r="19" spans="1:8" ht="15" customHeight="1">
      <c r="A19" s="159">
        <f t="shared" si="0"/>
        <v>12</v>
      </c>
      <c r="B19" s="205">
        <v>16</v>
      </c>
      <c r="C19" s="160" t="str">
        <f>VLOOKUP(B19,Startlist!B:F,2,FALSE)</f>
        <v>MV6</v>
      </c>
      <c r="D19" s="161" t="str">
        <f>CONCATENATE(VLOOKUP(B19,Startlist!B:H,3,FALSE)," / ",VLOOKUP(B19,Startlist!B:H,4,FALSE))</f>
        <v>Madis Vanaselja / Jaanus Hōbemägi</v>
      </c>
      <c r="E19" s="162" t="str">
        <f>VLOOKUP(B19,Startlist!B:F,5,FALSE)</f>
        <v>EST</v>
      </c>
      <c r="F19" s="161" t="str">
        <f>VLOOKUP(B19,Startlist!B:H,7,FALSE)</f>
        <v>BMW M3</v>
      </c>
      <c r="G19" s="161" t="str">
        <f>VLOOKUP(B19,Startlist!B:H,6,FALSE)</f>
        <v>MS RACING</v>
      </c>
      <c r="H19" s="267" t="str">
        <f>VLOOKUP(B19,Results!B:T,14,FALSE)</f>
        <v> 7.53,9</v>
      </c>
    </row>
    <row r="20" spans="1:8" ht="15" customHeight="1">
      <c r="A20" s="159">
        <f t="shared" si="0"/>
        <v>13</v>
      </c>
      <c r="B20" s="205">
        <v>204</v>
      </c>
      <c r="C20" s="160" t="str">
        <f>VLOOKUP(B20,Startlist!B:F,2,FALSE)</f>
        <v>MV3</v>
      </c>
      <c r="D20" s="161" t="str">
        <f>CONCATENATE(VLOOKUP(B20,Startlist!B:H,3,FALSE)," / ",VLOOKUP(B20,Startlist!B:H,4,FALSE))</f>
        <v>Roland Poom / Marti Halling</v>
      </c>
      <c r="E20" s="162" t="str">
        <f>VLOOKUP(B20,Startlist!B:F,5,FALSE)</f>
        <v>EST</v>
      </c>
      <c r="F20" s="161" t="str">
        <f>VLOOKUP(B20,Startlist!B:H,7,FALSE)</f>
        <v>Ford Fiesta R2</v>
      </c>
      <c r="G20" s="161" t="str">
        <f>VLOOKUP(B20,Startlist!B:H,6,FALSE)</f>
        <v>BALTIC MOTORSPORT PROMOTION</v>
      </c>
      <c r="H20" s="163" t="str">
        <f>VLOOKUP(B20,Results!B:T,14,FALSE)</f>
        <v> 7.54,2</v>
      </c>
    </row>
    <row r="21" spans="1:8" ht="15" customHeight="1">
      <c r="A21" s="159">
        <f t="shared" si="0"/>
        <v>14</v>
      </c>
      <c r="B21" s="205">
        <v>20</v>
      </c>
      <c r="C21" s="160" t="str">
        <f>VLOOKUP(B21,Startlist!B:F,2,FALSE)</f>
        <v>MV4</v>
      </c>
      <c r="D21" s="161" t="str">
        <f>CONCATENATE(VLOOKUP(B21,Startlist!B:H,3,FALSE)," / ",VLOOKUP(B21,Startlist!B:H,4,FALSE))</f>
        <v>Karel Tölp / Martin Vihmann</v>
      </c>
      <c r="E21" s="162" t="str">
        <f>VLOOKUP(B21,Startlist!B:F,5,FALSE)</f>
        <v>EST</v>
      </c>
      <c r="F21" s="161" t="str">
        <f>VLOOKUP(B21,Startlist!B:H,7,FALSE)</f>
        <v>Honda Civic Type-R</v>
      </c>
      <c r="G21" s="161" t="str">
        <f>VLOOKUP(B21,Startlist!B:H,6,FALSE)</f>
        <v>ECOM MOTORSPORT</v>
      </c>
      <c r="H21" s="163" t="str">
        <f>VLOOKUP(B21,Results!B:T,14,FALSE)</f>
        <v> 7.56,3</v>
      </c>
    </row>
    <row r="22" spans="1:8" ht="15" customHeight="1">
      <c r="A22" s="159">
        <f t="shared" si="0"/>
        <v>15</v>
      </c>
      <c r="B22" s="205">
        <v>15</v>
      </c>
      <c r="C22" s="160" t="str">
        <f>VLOOKUP(B22,Startlist!B:F,2,FALSE)</f>
        <v>MV6</v>
      </c>
      <c r="D22" s="161" t="str">
        <f>CONCATENATE(VLOOKUP(B22,Startlist!B:H,3,FALSE)," / ",VLOOKUP(B22,Startlist!B:H,4,FALSE))</f>
        <v>Marko Ringenberg / Allar Heina</v>
      </c>
      <c r="E22" s="162" t="str">
        <f>VLOOKUP(B22,Startlist!B:F,5,FALSE)</f>
        <v>EST</v>
      </c>
      <c r="F22" s="161" t="str">
        <f>VLOOKUP(B22,Startlist!B:H,7,FALSE)</f>
        <v>BMW M3</v>
      </c>
      <c r="G22" s="161" t="str">
        <f>VLOOKUP(B22,Startlist!B:H,6,FALSE)</f>
        <v>CUEKS RACING</v>
      </c>
      <c r="H22" s="163" t="str">
        <f>VLOOKUP(B22,Results!B:T,14,FALSE)</f>
        <v> 7.58,3</v>
      </c>
    </row>
    <row r="23" spans="1:8" ht="15" customHeight="1">
      <c r="A23" s="159">
        <f t="shared" si="0"/>
        <v>16</v>
      </c>
      <c r="B23" s="205">
        <v>17</v>
      </c>
      <c r="C23" s="160" t="str">
        <f>VLOOKUP(B23,Startlist!B:F,2,FALSE)</f>
        <v>MV4</v>
      </c>
      <c r="D23" s="161" t="str">
        <f>CONCATENATE(VLOOKUP(B23,Startlist!B:H,3,FALSE)," / ",VLOOKUP(B23,Startlist!B:H,4,FALSE))</f>
        <v>Kristo Subi / Raido Subi</v>
      </c>
      <c r="E23" s="162" t="str">
        <f>VLOOKUP(B23,Startlist!B:F,5,FALSE)</f>
        <v>EST</v>
      </c>
      <c r="F23" s="161" t="str">
        <f>VLOOKUP(B23,Startlist!B:H,7,FALSE)</f>
        <v>Honda Civic Type-R</v>
      </c>
      <c r="G23" s="161" t="str">
        <f>VLOOKUP(B23,Startlist!B:H,6,FALSE)</f>
        <v>ECOM MOTORSPORT</v>
      </c>
      <c r="H23" s="163" t="str">
        <f>VLOOKUP(B23,Results!B:T,14,FALSE)</f>
        <v> 8.02,1</v>
      </c>
    </row>
    <row r="24" spans="1:8" ht="15" customHeight="1">
      <c r="A24" s="159">
        <f t="shared" si="0"/>
        <v>17</v>
      </c>
      <c r="B24" s="205">
        <v>40</v>
      </c>
      <c r="C24" s="160" t="str">
        <f>VLOOKUP(B24,Startlist!B:F,2,FALSE)</f>
        <v>MV4</v>
      </c>
      <c r="D24" s="161" t="str">
        <f>CONCATENATE(VLOOKUP(B24,Startlist!B:H,3,FALSE)," / ",VLOOKUP(B24,Startlist!B:H,4,FALSE))</f>
        <v>Janar Lehtniit / Rauno Orupōld</v>
      </c>
      <c r="E24" s="162" t="str">
        <f>VLOOKUP(B24,Startlist!B:F,5,FALSE)</f>
        <v>EST</v>
      </c>
      <c r="F24" s="161" t="str">
        <f>VLOOKUP(B24,Startlist!B:H,7,FALSE)</f>
        <v>Ford Escort RS</v>
      </c>
      <c r="G24" s="161" t="str">
        <f>VLOOKUP(B24,Startlist!B:H,6,FALSE)</f>
        <v>ERKI SPORT</v>
      </c>
      <c r="H24" s="163" t="str">
        <f>VLOOKUP(B24,Results!B:T,14,FALSE)</f>
        <v> 8.13,8</v>
      </c>
    </row>
    <row r="25" spans="1:8" ht="15" customHeight="1">
      <c r="A25" s="159">
        <f t="shared" si="0"/>
        <v>18</v>
      </c>
      <c r="B25" s="205">
        <v>23</v>
      </c>
      <c r="C25" s="160" t="str">
        <f>VLOOKUP(B25,Startlist!B:F,2,FALSE)</f>
        <v>MV7</v>
      </c>
      <c r="D25" s="161" t="str">
        <f>CONCATENATE(VLOOKUP(B25,Startlist!B:H,3,FALSE)," / ",VLOOKUP(B25,Startlist!B:H,4,FALSE))</f>
        <v>Siim Liivamägi / Edvin Parisalu</v>
      </c>
      <c r="E25" s="162" t="str">
        <f>VLOOKUP(B25,Startlist!B:F,5,FALSE)</f>
        <v>EST</v>
      </c>
      <c r="F25" s="161" t="str">
        <f>VLOOKUP(B25,Startlist!B:H,7,FALSE)</f>
        <v>Mitsubishi Lancer Evo 6</v>
      </c>
      <c r="G25" s="161" t="str">
        <f>VLOOKUP(B25,Startlist!B:H,6,FALSE)</f>
        <v>MS RACING</v>
      </c>
      <c r="H25" s="163" t="str">
        <f>VLOOKUP(B25,Results!B:T,14,FALSE)</f>
        <v> 8.14,6</v>
      </c>
    </row>
    <row r="26" spans="1:8" ht="15" customHeight="1">
      <c r="A26" s="159">
        <f t="shared" si="0"/>
        <v>19</v>
      </c>
      <c r="B26" s="205">
        <v>32</v>
      </c>
      <c r="C26" s="160" t="str">
        <f>VLOOKUP(B26,Startlist!B:F,2,FALSE)</f>
        <v>MV6</v>
      </c>
      <c r="D26" s="161" t="str">
        <f>CONCATENATE(VLOOKUP(B26,Startlist!B:H,3,FALSE)," / ",VLOOKUP(B26,Startlist!B:H,4,FALSE))</f>
        <v>Gert Kull / Toomas Keskküla</v>
      </c>
      <c r="E26" s="162" t="str">
        <f>VLOOKUP(B26,Startlist!B:F,5,FALSE)</f>
        <v>EST</v>
      </c>
      <c r="F26" s="161" t="str">
        <f>VLOOKUP(B26,Startlist!B:H,7,FALSE)</f>
        <v>BMW M3</v>
      </c>
      <c r="G26" s="161" t="str">
        <f>VLOOKUP(B26,Startlist!B:H,6,FALSE)</f>
        <v>MS RACING</v>
      </c>
      <c r="H26" s="163" t="str">
        <f>VLOOKUP(B26,Results!B:T,14,FALSE)</f>
        <v> 8.16,8</v>
      </c>
    </row>
    <row r="27" spans="1:8" ht="15" customHeight="1">
      <c r="A27" s="159">
        <f t="shared" si="0"/>
        <v>20</v>
      </c>
      <c r="B27" s="205">
        <v>211</v>
      </c>
      <c r="C27" s="160" t="str">
        <f>VLOOKUP(B27,Startlist!B:F,2,FALSE)</f>
        <v>MV3</v>
      </c>
      <c r="D27" s="161" t="str">
        <f>CONCATENATE(VLOOKUP(B27,Startlist!B:H,3,FALSE)," / ",VLOOKUP(B27,Startlist!B:H,4,FALSE))</f>
        <v>Alexander Kudrjavtsev / Sergei Larens</v>
      </c>
      <c r="E27" s="162" t="str">
        <f>VLOOKUP(B27,Startlist!B:F,5,FALSE)</f>
        <v>RUS / EST</v>
      </c>
      <c r="F27" s="161" t="str">
        <f>VLOOKUP(B27,Startlist!B:H,7,FALSE)</f>
        <v>Peugeot 208 R2</v>
      </c>
      <c r="G27" s="161" t="str">
        <f>VLOOKUP(B27,Startlist!B:H,6,FALSE)</f>
        <v>ALM MOTORSPORT</v>
      </c>
      <c r="H27" s="163" t="str">
        <f>VLOOKUP(B27,Results!B:T,14,FALSE)</f>
        <v> 8.18,1</v>
      </c>
    </row>
    <row r="28" spans="1:8" ht="15" customHeight="1">
      <c r="A28" s="159">
        <f t="shared" si="0"/>
        <v>21</v>
      </c>
      <c r="B28" s="205">
        <v>210</v>
      </c>
      <c r="C28" s="160" t="str">
        <f>VLOOKUP(B28,Startlist!B:F,2,FALSE)</f>
        <v>MV3</v>
      </c>
      <c r="D28" s="161" t="str">
        <f>CONCATENATE(VLOOKUP(B28,Startlist!B:H,3,FALSE)," / ",VLOOKUP(B28,Startlist!B:H,4,FALSE))</f>
        <v>Georg Linnamäe / Oliver Tampuu</v>
      </c>
      <c r="E28" s="162" t="str">
        <f>VLOOKUP(B28,Startlist!B:F,5,FALSE)</f>
        <v>EST</v>
      </c>
      <c r="F28" s="161" t="str">
        <f>VLOOKUP(B28,Startlist!B:H,7,FALSE)</f>
        <v>Peugeot 208 R2</v>
      </c>
      <c r="G28" s="161" t="str">
        <f>VLOOKUP(B28,Startlist!B:H,6,FALSE)</f>
        <v>ALM MOTORSPORT</v>
      </c>
      <c r="H28" s="163" t="str">
        <f>VLOOKUP(B28,Results!B:T,14,FALSE)</f>
        <v> 8.19,7</v>
      </c>
    </row>
    <row r="29" spans="1:8" ht="15" customHeight="1">
      <c r="A29" s="159">
        <f t="shared" si="0"/>
        <v>22</v>
      </c>
      <c r="B29" s="205">
        <v>25</v>
      </c>
      <c r="C29" s="160" t="str">
        <f>VLOOKUP(B29,Startlist!B:F,2,FALSE)</f>
        <v>MV7</v>
      </c>
      <c r="D29" s="161" t="str">
        <f>CONCATENATE(VLOOKUP(B29,Startlist!B:H,3,FALSE)," / ",VLOOKUP(B29,Startlist!B:H,4,FALSE))</f>
        <v>Vadim Kuznetsov / Roman Kapustin</v>
      </c>
      <c r="E29" s="162" t="str">
        <f>VLOOKUP(B29,Startlist!B:F,5,FALSE)</f>
        <v>RUS</v>
      </c>
      <c r="F29" s="161" t="str">
        <f>VLOOKUP(B29,Startlist!B:H,7,FALSE)</f>
        <v>Mitsubishi Lancer Evo 8</v>
      </c>
      <c r="G29" s="161" t="str">
        <f>VLOOKUP(B29,Startlist!B:H,6,FALSE)</f>
        <v>TIKKRI MOTORSPORT</v>
      </c>
      <c r="H29" s="163" t="str">
        <f>VLOOKUP(B29,Results!B:T,14,FALSE)</f>
        <v> 8.19,8</v>
      </c>
    </row>
    <row r="30" spans="1:8" ht="15" customHeight="1">
      <c r="A30" s="159">
        <f t="shared" si="0"/>
        <v>23</v>
      </c>
      <c r="B30" s="205">
        <v>35</v>
      </c>
      <c r="C30" s="160" t="str">
        <f>VLOOKUP(B30,Startlist!B:F,2,FALSE)</f>
        <v>MV5</v>
      </c>
      <c r="D30" s="161" t="str">
        <f>CONCATENATE(VLOOKUP(B30,Startlist!B:H,3,FALSE)," / ",VLOOKUP(B30,Startlist!B:H,4,FALSE))</f>
        <v>Gert Kaupo Kähr / Jan Pantalon</v>
      </c>
      <c r="E30" s="162" t="str">
        <f>VLOOKUP(B30,Startlist!B:F,5,FALSE)</f>
        <v>EST</v>
      </c>
      <c r="F30" s="161" t="str">
        <f>VLOOKUP(B30,Startlist!B:H,7,FALSE)</f>
        <v>Honda Civic</v>
      </c>
      <c r="G30" s="161" t="str">
        <f>VLOOKUP(B30,Startlist!B:H,6,FALSE)</f>
        <v>PROREX RACING</v>
      </c>
      <c r="H30" s="163" t="str">
        <f>VLOOKUP(B30,Results!B:T,14,FALSE)</f>
        <v> 8.22,8</v>
      </c>
    </row>
    <row r="31" spans="1:8" ht="15" customHeight="1">
      <c r="A31" s="159">
        <f t="shared" si="0"/>
        <v>24</v>
      </c>
      <c r="B31" s="205">
        <v>31</v>
      </c>
      <c r="C31" s="160" t="str">
        <f>VLOOKUP(B31,Startlist!B:F,2,FALSE)</f>
        <v>MV5</v>
      </c>
      <c r="D31" s="161" t="str">
        <f>CONCATENATE(VLOOKUP(B31,Startlist!B:H,3,FALSE)," / ",VLOOKUP(B31,Startlist!B:H,4,FALSE))</f>
        <v>Steven Viilo / Jakko Viilo</v>
      </c>
      <c r="E31" s="162" t="str">
        <f>VLOOKUP(B31,Startlist!B:F,5,FALSE)</f>
        <v>EST</v>
      </c>
      <c r="F31" s="161" t="str">
        <f>VLOOKUP(B31,Startlist!B:H,7,FALSE)</f>
        <v>Toyota Starlet</v>
      </c>
      <c r="G31" s="161" t="str">
        <f>VLOOKUP(B31,Startlist!B:H,6,FALSE)</f>
        <v>ECOM MOTORSPORT</v>
      </c>
      <c r="H31" s="163" t="str">
        <f>VLOOKUP(B31,Results!B:T,14,FALSE)</f>
        <v> 8.22,9</v>
      </c>
    </row>
    <row r="32" spans="1:8" ht="15" customHeight="1">
      <c r="A32" s="159">
        <f t="shared" si="0"/>
        <v>25</v>
      </c>
      <c r="B32" s="205">
        <v>3</v>
      </c>
      <c r="C32" s="160" t="str">
        <f>VLOOKUP(B32,Startlist!B:F,2,FALSE)</f>
        <v>MV2</v>
      </c>
      <c r="D32" s="161" t="str">
        <f>CONCATENATE(VLOOKUP(B32,Startlist!B:H,3,FALSE)," / ",VLOOKUP(B32,Startlist!B:H,4,FALSE))</f>
        <v>Mait Maarend / Mihkel Kapp</v>
      </c>
      <c r="E32" s="162" t="str">
        <f>VLOOKUP(B32,Startlist!B:F,5,FALSE)</f>
        <v>EST</v>
      </c>
      <c r="F32" s="161" t="str">
        <f>VLOOKUP(B32,Startlist!B:H,7,FALSE)</f>
        <v>Mitsubishi Lancer Evo 10</v>
      </c>
      <c r="G32" s="161" t="str">
        <f>VLOOKUP(B32,Startlist!B:H,6,FALSE)</f>
        <v>ALM MOTORSPORT</v>
      </c>
      <c r="H32" s="163" t="str">
        <f>VLOOKUP(B32,Results!B:T,14,FALSE)</f>
        <v> 8.23,1</v>
      </c>
    </row>
    <row r="33" spans="1:8" ht="15" customHeight="1">
      <c r="A33" s="159">
        <f t="shared" si="0"/>
        <v>26</v>
      </c>
      <c r="B33" s="205">
        <v>34</v>
      </c>
      <c r="C33" s="160" t="str">
        <f>VLOOKUP(B33,Startlist!B:F,2,FALSE)</f>
        <v>MV5</v>
      </c>
      <c r="D33" s="161" t="str">
        <f>CONCATENATE(VLOOKUP(B33,Startlist!B:H,3,FALSE)," / ",VLOOKUP(B33,Startlist!B:H,4,FALSE))</f>
        <v>Klim Baikov / Andrey Kleshchev</v>
      </c>
      <c r="E33" s="162" t="str">
        <f>VLOOKUP(B33,Startlist!B:F,5,FALSE)</f>
        <v>RUS</v>
      </c>
      <c r="F33" s="161" t="str">
        <f>VLOOKUP(B33,Startlist!B:H,7,FALSE)</f>
        <v>Lada 2105</v>
      </c>
      <c r="G33" s="161" t="str">
        <f>VLOOKUP(B33,Startlist!B:H,6,FALSE)</f>
        <v>KLIM BAIKOV</v>
      </c>
      <c r="H33" s="163" t="str">
        <f>VLOOKUP(B33,Results!B:T,14,FALSE)</f>
        <v> 8.34,4</v>
      </c>
    </row>
    <row r="34" spans="1:8" ht="15" customHeight="1">
      <c r="A34" s="159">
        <f t="shared" si="0"/>
        <v>27</v>
      </c>
      <c r="B34" s="205">
        <v>42</v>
      </c>
      <c r="C34" s="160" t="str">
        <f>VLOOKUP(B34,Startlist!B:F,2,FALSE)</f>
        <v>MV5</v>
      </c>
      <c r="D34" s="161" t="str">
        <f>CONCATENATE(VLOOKUP(B34,Startlist!B:H,3,FALSE)," / ",VLOOKUP(B34,Startlist!B:H,4,FALSE))</f>
        <v>Alari Sillaste / Arvo Liimann</v>
      </c>
      <c r="E34" s="162" t="str">
        <f>VLOOKUP(B34,Startlist!B:F,5,FALSE)</f>
        <v>EST</v>
      </c>
      <c r="F34" s="161" t="str">
        <f>VLOOKUP(B34,Startlist!B:H,7,FALSE)</f>
        <v>AZLK 2140</v>
      </c>
      <c r="G34" s="161" t="str">
        <f>VLOOKUP(B34,Startlist!B:H,6,FALSE)</f>
        <v>ECOM MOTORSPORT</v>
      </c>
      <c r="H34" s="163" t="str">
        <f>VLOOKUP(B34,Results!B:T,14,FALSE)</f>
        <v> 8.43,8</v>
      </c>
    </row>
    <row r="35" spans="1:8" ht="15" customHeight="1">
      <c r="A35" s="159">
        <f t="shared" si="0"/>
        <v>28</v>
      </c>
      <c r="B35" s="205">
        <v>36</v>
      </c>
      <c r="C35" s="160" t="str">
        <f>VLOOKUP(B35,Startlist!B:F,2,FALSE)</f>
        <v>MV5</v>
      </c>
      <c r="D35" s="161" t="str">
        <f>CONCATENATE(VLOOKUP(B35,Startlist!B:H,3,FALSE)," / ",VLOOKUP(B35,Startlist!B:H,4,FALSE))</f>
        <v>Tauri Pihlas / Ott Kiil</v>
      </c>
      <c r="E35" s="162" t="str">
        <f>VLOOKUP(B35,Startlist!B:F,5,FALSE)</f>
        <v>EST</v>
      </c>
      <c r="F35" s="161" t="str">
        <f>VLOOKUP(B35,Startlist!B:H,7,FALSE)</f>
        <v>Toyota Starlet</v>
      </c>
      <c r="G35" s="161" t="str">
        <f>VLOOKUP(B35,Startlist!B:H,6,FALSE)</f>
        <v>SAR-TECH MOTORSPORT</v>
      </c>
      <c r="H35" s="163" t="str">
        <f>VLOOKUP(B35,Results!B:T,14,FALSE)</f>
        <v> 8.44,9</v>
      </c>
    </row>
    <row r="36" spans="1:8" ht="15" customHeight="1">
      <c r="A36" s="159">
        <f t="shared" si="0"/>
        <v>29</v>
      </c>
      <c r="B36" s="205">
        <v>39</v>
      </c>
      <c r="C36" s="160" t="str">
        <f>VLOOKUP(B36,Startlist!B:F,2,FALSE)</f>
        <v>MV5</v>
      </c>
      <c r="D36" s="161" t="str">
        <f>CONCATENATE(VLOOKUP(B36,Startlist!B:H,3,FALSE)," / ",VLOOKUP(B36,Startlist!B:H,4,FALSE))</f>
        <v>Lauri Peegel / Andres Tammel</v>
      </c>
      <c r="E36" s="162" t="str">
        <f>VLOOKUP(B36,Startlist!B:F,5,FALSE)</f>
        <v>EST</v>
      </c>
      <c r="F36" s="161" t="str">
        <f>VLOOKUP(B36,Startlist!B:H,7,FALSE)</f>
        <v>Honda Civic</v>
      </c>
      <c r="G36" s="161" t="str">
        <f>VLOOKUP(B36,Startlist!B:H,6,FALSE)</f>
        <v>SAR-TECH MOTORSPORT</v>
      </c>
      <c r="H36" s="163" t="str">
        <f>VLOOKUP(B36,Results!B:T,14,FALSE)</f>
        <v> 8.57,8</v>
      </c>
    </row>
    <row r="37" spans="1:8" ht="15" customHeight="1">
      <c r="A37" s="159">
        <f t="shared" si="0"/>
        <v>30</v>
      </c>
      <c r="B37" s="205">
        <v>38</v>
      </c>
      <c r="C37" s="160" t="str">
        <f>VLOOKUP(B37,Startlist!B:F,2,FALSE)</f>
        <v>MV6</v>
      </c>
      <c r="D37" s="161" t="str">
        <f>CONCATENATE(VLOOKUP(B37,Startlist!B:H,3,FALSE)," / ",VLOOKUP(B37,Startlist!B:H,4,FALSE))</f>
        <v>Henri Hallik / Urmo Piigli</v>
      </c>
      <c r="E37" s="162" t="str">
        <f>VLOOKUP(B37,Startlist!B:F,5,FALSE)</f>
        <v>EST</v>
      </c>
      <c r="F37" s="161" t="str">
        <f>VLOOKUP(B37,Startlist!B:H,7,FALSE)</f>
        <v>BMW 325i</v>
      </c>
      <c r="G37" s="161" t="str">
        <f>VLOOKUP(B37,Startlist!B:H,6,FALSE)</f>
        <v>PROREHV RALLY TEAM</v>
      </c>
      <c r="H37" s="163" t="str">
        <f>VLOOKUP(B37,Results!B:T,14,FALSE)</f>
        <v> 9.23,3</v>
      </c>
    </row>
    <row r="38" spans="1:8" ht="15" customHeight="1">
      <c r="A38" s="159">
        <f t="shared" si="0"/>
        <v>31</v>
      </c>
      <c r="B38" s="205">
        <v>47</v>
      </c>
      <c r="C38" s="160" t="str">
        <f>VLOOKUP(B38,Startlist!B:F,2,FALSE)</f>
        <v>MV4</v>
      </c>
      <c r="D38" s="161" t="str">
        <f>CONCATENATE(VLOOKUP(B38,Startlist!B:H,3,FALSE)," / ",VLOOKUP(B38,Startlist!B:H,4,FALSE))</f>
        <v>Tauri Vask / Tanel Vask</v>
      </c>
      <c r="E38" s="162" t="str">
        <f>VLOOKUP(B38,Startlist!B:F,5,FALSE)</f>
        <v>EST</v>
      </c>
      <c r="F38" s="161" t="str">
        <f>VLOOKUP(B38,Startlist!B:H,7,FALSE)</f>
        <v>VW Golf</v>
      </c>
      <c r="G38" s="161" t="str">
        <f>VLOOKUP(B38,Startlist!B:H,6,FALSE)</f>
        <v>MS RACING</v>
      </c>
      <c r="H38" s="163" t="str">
        <f>VLOOKUP(B38,Results!B:T,14,FALSE)</f>
        <v> 9.38,7</v>
      </c>
    </row>
    <row r="39" spans="1:8" ht="15" customHeight="1">
      <c r="A39" s="159">
        <f t="shared" si="0"/>
        <v>32</v>
      </c>
      <c r="B39" s="205">
        <v>44</v>
      </c>
      <c r="C39" s="160" t="str">
        <f>VLOOKUP(B39,Startlist!B:F,2,FALSE)</f>
        <v>MV4</v>
      </c>
      <c r="D39" s="161" t="str">
        <f>CONCATENATE(VLOOKUP(B39,Startlist!B:H,3,FALSE)," / ",VLOOKUP(B39,Startlist!B:H,4,FALSE))</f>
        <v>Urmo Luts / Lauri Luts</v>
      </c>
      <c r="E39" s="162" t="str">
        <f>VLOOKUP(B39,Startlist!B:F,5,FALSE)</f>
        <v>EST</v>
      </c>
      <c r="F39" s="161" t="str">
        <f>VLOOKUP(B39,Startlist!B:H,7,FALSE)</f>
        <v>VW Golf</v>
      </c>
      <c r="G39" s="161" t="str">
        <f>VLOOKUP(B39,Startlist!B:H,6,FALSE)</f>
        <v>LIGUR RACING</v>
      </c>
      <c r="H39" s="163" t="str">
        <f>VLOOKUP(B39,Results!B:T,14,FALSE)</f>
        <v>13.34,3</v>
      </c>
    </row>
  </sheetData>
  <sheetProtection/>
  <autoFilter ref="A7:H39"/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S19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7.140625" style="0" customWidth="1"/>
    <col min="2" max="2" width="4.28125" style="0" customWidth="1"/>
    <col min="3" max="3" width="23.421875" style="0" customWidth="1"/>
    <col min="4" max="16" width="6.7109375" style="0" customWidth="1"/>
    <col min="17" max="17" width="14.57421875" style="0" customWidth="1"/>
  </cols>
  <sheetData>
    <row r="1" spans="1:19" ht="6" customHeight="1">
      <c r="A1" s="61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48"/>
      <c r="S1" s="139"/>
    </row>
    <row r="2" spans="1:19" ht="15.75">
      <c r="A2" s="268" t="str">
        <f>Startlist!$F4</f>
        <v>South Estonian Rally 2016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48"/>
      <c r="S2" s="139"/>
    </row>
    <row r="3" spans="1:19" ht="15">
      <c r="A3" s="269" t="str">
        <f>Startlist!$F5</f>
        <v>August 12-13, 2016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48"/>
      <c r="S3" s="139"/>
    </row>
    <row r="4" spans="1:19" ht="15">
      <c r="A4" s="269" t="str">
        <f>Startlist!$F6</f>
        <v>Võru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48"/>
      <c r="S4" s="139"/>
    </row>
    <row r="5" spans="1:19" ht="15">
      <c r="A5" s="11" t="s">
        <v>225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8"/>
      <c r="S5" s="139"/>
    </row>
    <row r="6" spans="1:19" ht="12.75">
      <c r="A6" s="35" t="s">
        <v>38</v>
      </c>
      <c r="B6" s="27" t="s">
        <v>39</v>
      </c>
      <c r="C6" s="28" t="s">
        <v>40</v>
      </c>
      <c r="D6" s="278" t="s">
        <v>65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80"/>
      <c r="P6" s="26" t="s">
        <v>49</v>
      </c>
      <c r="Q6" s="26" t="s">
        <v>59</v>
      </c>
      <c r="R6" s="48"/>
      <c r="S6" s="139"/>
    </row>
    <row r="7" spans="1:19" ht="12.75">
      <c r="A7" s="34" t="s">
        <v>61</v>
      </c>
      <c r="B7" s="29"/>
      <c r="C7" s="30" t="s">
        <v>36</v>
      </c>
      <c r="D7" s="31" t="s">
        <v>41</v>
      </c>
      <c r="E7" s="49" t="s">
        <v>42</v>
      </c>
      <c r="F7" s="49" t="s">
        <v>43</v>
      </c>
      <c r="G7" s="49" t="s">
        <v>44</v>
      </c>
      <c r="H7" s="49" t="s">
        <v>45</v>
      </c>
      <c r="I7" s="49" t="s">
        <v>46</v>
      </c>
      <c r="J7" s="49" t="s">
        <v>47</v>
      </c>
      <c r="K7" s="49" t="s">
        <v>139</v>
      </c>
      <c r="L7" s="49" t="s">
        <v>150</v>
      </c>
      <c r="M7" s="49" t="s">
        <v>273</v>
      </c>
      <c r="N7" s="49" t="s">
        <v>274</v>
      </c>
      <c r="O7" s="32">
        <v>12</v>
      </c>
      <c r="P7" s="33"/>
      <c r="Q7" s="34" t="s">
        <v>60</v>
      </c>
      <c r="R7" s="48"/>
      <c r="S7" s="139"/>
    </row>
    <row r="8" spans="1:19" ht="12.75">
      <c r="A8" s="68" t="s">
        <v>1194</v>
      </c>
      <c r="B8" s="74">
        <v>207</v>
      </c>
      <c r="C8" s="69" t="s">
        <v>442</v>
      </c>
      <c r="D8" s="146" t="s">
        <v>456</v>
      </c>
      <c r="E8" s="147" t="s">
        <v>565</v>
      </c>
      <c r="F8" s="147" t="s">
        <v>566</v>
      </c>
      <c r="G8" s="147" t="s">
        <v>567</v>
      </c>
      <c r="H8" s="147" t="s">
        <v>1065</v>
      </c>
      <c r="I8" s="147" t="s">
        <v>1066</v>
      </c>
      <c r="J8" s="147" t="s">
        <v>1232</v>
      </c>
      <c r="K8" s="147" t="s">
        <v>1233</v>
      </c>
      <c r="L8" s="147" t="s">
        <v>1369</v>
      </c>
      <c r="M8" s="147" t="s">
        <v>1370</v>
      </c>
      <c r="N8" s="147" t="s">
        <v>1477</v>
      </c>
      <c r="O8" s="148" t="s">
        <v>1478</v>
      </c>
      <c r="P8" s="63"/>
      <c r="Q8" s="64" t="s">
        <v>1479</v>
      </c>
      <c r="R8" s="55"/>
      <c r="S8" s="138"/>
    </row>
    <row r="9" spans="1:19" ht="12.75">
      <c r="A9" s="65" t="s">
        <v>132</v>
      </c>
      <c r="B9" s="70"/>
      <c r="C9" s="71" t="s">
        <v>102</v>
      </c>
      <c r="D9" s="149" t="s">
        <v>500</v>
      </c>
      <c r="E9" s="150" t="s">
        <v>499</v>
      </c>
      <c r="F9" s="150" t="s">
        <v>513</v>
      </c>
      <c r="G9" s="150" t="s">
        <v>569</v>
      </c>
      <c r="H9" s="150" t="s">
        <v>500</v>
      </c>
      <c r="I9" s="150" t="s">
        <v>1064</v>
      </c>
      <c r="J9" s="150" t="s">
        <v>1061</v>
      </c>
      <c r="K9" s="150" t="s">
        <v>552</v>
      </c>
      <c r="L9" s="150" t="s">
        <v>498</v>
      </c>
      <c r="M9" s="150" t="s">
        <v>1061</v>
      </c>
      <c r="N9" s="150" t="s">
        <v>471</v>
      </c>
      <c r="O9" s="151" t="s">
        <v>1044</v>
      </c>
      <c r="P9" s="72"/>
      <c r="Q9" s="73" t="s">
        <v>1480</v>
      </c>
      <c r="R9" s="55"/>
      <c r="S9" s="138"/>
    </row>
    <row r="10" spans="1:19" ht="12.75">
      <c r="A10" s="68" t="s">
        <v>464</v>
      </c>
      <c r="B10" s="74">
        <v>209</v>
      </c>
      <c r="C10" s="69" t="s">
        <v>444</v>
      </c>
      <c r="D10" s="146" t="s">
        <v>571</v>
      </c>
      <c r="E10" s="147" t="s">
        <v>465</v>
      </c>
      <c r="F10" s="147" t="s">
        <v>572</v>
      </c>
      <c r="G10" s="147" t="s">
        <v>573</v>
      </c>
      <c r="H10" s="147" t="s">
        <v>1067</v>
      </c>
      <c r="I10" s="147" t="s">
        <v>1068</v>
      </c>
      <c r="J10" s="147" t="s">
        <v>1234</v>
      </c>
      <c r="K10" s="147" t="s">
        <v>1235</v>
      </c>
      <c r="L10" s="147" t="s">
        <v>1371</v>
      </c>
      <c r="M10" s="147" t="s">
        <v>1372</v>
      </c>
      <c r="N10" s="147" t="s">
        <v>1481</v>
      </c>
      <c r="O10" s="148" t="s">
        <v>1482</v>
      </c>
      <c r="P10" s="63"/>
      <c r="Q10" s="64" t="s">
        <v>1483</v>
      </c>
      <c r="R10" s="55"/>
      <c r="S10" s="138"/>
    </row>
    <row r="11" spans="1:19" ht="12.75">
      <c r="A11" s="65" t="s">
        <v>132</v>
      </c>
      <c r="B11" s="70"/>
      <c r="C11" s="71" t="s">
        <v>102</v>
      </c>
      <c r="D11" s="149" t="s">
        <v>516</v>
      </c>
      <c r="E11" s="150" t="s">
        <v>517</v>
      </c>
      <c r="F11" s="150" t="s">
        <v>575</v>
      </c>
      <c r="G11" s="150" t="s">
        <v>576</v>
      </c>
      <c r="H11" s="150" t="s">
        <v>516</v>
      </c>
      <c r="I11" s="150" t="s">
        <v>1048</v>
      </c>
      <c r="J11" s="150" t="s">
        <v>1044</v>
      </c>
      <c r="K11" s="150" t="s">
        <v>498</v>
      </c>
      <c r="L11" s="150" t="s">
        <v>461</v>
      </c>
      <c r="M11" s="150" t="s">
        <v>461</v>
      </c>
      <c r="N11" s="150" t="s">
        <v>552</v>
      </c>
      <c r="O11" s="151" t="s">
        <v>552</v>
      </c>
      <c r="P11" s="72"/>
      <c r="Q11" s="73" t="s">
        <v>1484</v>
      </c>
      <c r="R11" s="55"/>
      <c r="S11" s="138"/>
    </row>
    <row r="12" spans="1:19" ht="12.75">
      <c r="A12" s="68" t="s">
        <v>1485</v>
      </c>
      <c r="B12" s="74">
        <v>205</v>
      </c>
      <c r="C12" s="69" t="s">
        <v>440</v>
      </c>
      <c r="D12" s="146" t="s">
        <v>588</v>
      </c>
      <c r="E12" s="147" t="s">
        <v>589</v>
      </c>
      <c r="F12" s="147" t="s">
        <v>585</v>
      </c>
      <c r="G12" s="147" t="s">
        <v>590</v>
      </c>
      <c r="H12" s="147" t="s">
        <v>1073</v>
      </c>
      <c r="I12" s="147" t="s">
        <v>1138</v>
      </c>
      <c r="J12" s="147" t="s">
        <v>1207</v>
      </c>
      <c r="K12" s="147" t="s">
        <v>1189</v>
      </c>
      <c r="L12" s="147" t="s">
        <v>1373</v>
      </c>
      <c r="M12" s="147" t="s">
        <v>1374</v>
      </c>
      <c r="N12" s="147" t="s">
        <v>1486</v>
      </c>
      <c r="O12" s="148" t="s">
        <v>1348</v>
      </c>
      <c r="P12" s="63"/>
      <c r="Q12" s="64" t="s">
        <v>1487</v>
      </c>
      <c r="R12" s="55"/>
      <c r="S12" s="138"/>
    </row>
    <row r="13" spans="1:19" ht="12.75">
      <c r="A13" s="65" t="s">
        <v>132</v>
      </c>
      <c r="B13" s="70"/>
      <c r="C13" s="71" t="s">
        <v>102</v>
      </c>
      <c r="D13" s="149" t="s">
        <v>538</v>
      </c>
      <c r="E13" s="150" t="s">
        <v>592</v>
      </c>
      <c r="F13" s="150" t="s">
        <v>536</v>
      </c>
      <c r="G13" s="150" t="s">
        <v>536</v>
      </c>
      <c r="H13" s="150" t="s">
        <v>1142</v>
      </c>
      <c r="I13" s="150" t="s">
        <v>1056</v>
      </c>
      <c r="J13" s="150" t="s">
        <v>1056</v>
      </c>
      <c r="K13" s="150" t="s">
        <v>1210</v>
      </c>
      <c r="L13" s="150" t="s">
        <v>1228</v>
      </c>
      <c r="M13" s="150" t="s">
        <v>1076</v>
      </c>
      <c r="N13" s="150" t="s">
        <v>1225</v>
      </c>
      <c r="O13" s="151" t="s">
        <v>1488</v>
      </c>
      <c r="P13" s="72"/>
      <c r="Q13" s="73" t="s">
        <v>1489</v>
      </c>
      <c r="R13" s="55"/>
      <c r="S13" s="138"/>
    </row>
    <row r="14" spans="1:19" ht="12.75">
      <c r="A14" s="68" t="s">
        <v>1328</v>
      </c>
      <c r="B14" s="74">
        <v>201</v>
      </c>
      <c r="C14" s="69" t="s">
        <v>438</v>
      </c>
      <c r="D14" s="146" t="s">
        <v>584</v>
      </c>
      <c r="E14" s="147" t="s">
        <v>475</v>
      </c>
      <c r="F14" s="147" t="s">
        <v>640</v>
      </c>
      <c r="G14" s="147" t="s">
        <v>602</v>
      </c>
      <c r="H14" s="147" t="s">
        <v>1088</v>
      </c>
      <c r="I14" s="147" t="s">
        <v>1089</v>
      </c>
      <c r="J14" s="147" t="s">
        <v>1237</v>
      </c>
      <c r="K14" s="147" t="s">
        <v>1238</v>
      </c>
      <c r="L14" s="147" t="s">
        <v>1378</v>
      </c>
      <c r="M14" s="147" t="s">
        <v>1379</v>
      </c>
      <c r="N14" s="147" t="s">
        <v>1490</v>
      </c>
      <c r="O14" s="148" t="s">
        <v>1491</v>
      </c>
      <c r="P14" s="63" t="s">
        <v>641</v>
      </c>
      <c r="Q14" s="64" t="s">
        <v>1492</v>
      </c>
      <c r="R14" s="55"/>
      <c r="S14" s="138"/>
    </row>
    <row r="15" spans="1:19" ht="12.75">
      <c r="A15" s="65" t="s">
        <v>132</v>
      </c>
      <c r="B15" s="70"/>
      <c r="C15" s="71" t="s">
        <v>102</v>
      </c>
      <c r="D15" s="149" t="s">
        <v>548</v>
      </c>
      <c r="E15" s="150" t="s">
        <v>508</v>
      </c>
      <c r="F15" s="150" t="s">
        <v>643</v>
      </c>
      <c r="G15" s="150" t="s">
        <v>547</v>
      </c>
      <c r="H15" s="150" t="s">
        <v>548</v>
      </c>
      <c r="I15" s="150" t="s">
        <v>515</v>
      </c>
      <c r="J15" s="150" t="s">
        <v>1239</v>
      </c>
      <c r="K15" s="150" t="s">
        <v>1045</v>
      </c>
      <c r="L15" s="150" t="s">
        <v>1056</v>
      </c>
      <c r="M15" s="150" t="s">
        <v>1209</v>
      </c>
      <c r="N15" s="150" t="s">
        <v>525</v>
      </c>
      <c r="O15" s="151" t="s">
        <v>1040</v>
      </c>
      <c r="P15" s="72"/>
      <c r="Q15" s="73" t="s">
        <v>1493</v>
      </c>
      <c r="R15" s="55"/>
      <c r="S15" s="138"/>
    </row>
    <row r="16" spans="1:19" ht="12.75">
      <c r="A16" s="68" t="s">
        <v>1331</v>
      </c>
      <c r="B16" s="74">
        <v>204</v>
      </c>
      <c r="C16" s="69" t="s">
        <v>439</v>
      </c>
      <c r="D16" s="146" t="s">
        <v>600</v>
      </c>
      <c r="E16" s="147" t="s">
        <v>589</v>
      </c>
      <c r="F16" s="147" t="s">
        <v>601</v>
      </c>
      <c r="G16" s="147" t="s">
        <v>602</v>
      </c>
      <c r="H16" s="147" t="s">
        <v>1102</v>
      </c>
      <c r="I16" s="147" t="s">
        <v>1139</v>
      </c>
      <c r="J16" s="147" t="s">
        <v>1207</v>
      </c>
      <c r="K16" s="147" t="s">
        <v>1243</v>
      </c>
      <c r="L16" s="147" t="s">
        <v>1356</v>
      </c>
      <c r="M16" s="147" t="s">
        <v>1350</v>
      </c>
      <c r="N16" s="147" t="s">
        <v>1499</v>
      </c>
      <c r="O16" s="148" t="s">
        <v>1500</v>
      </c>
      <c r="P16" s="63"/>
      <c r="Q16" s="64" t="s">
        <v>1501</v>
      </c>
      <c r="R16" s="55"/>
      <c r="S16" s="138"/>
    </row>
    <row r="17" spans="1:19" ht="12.75">
      <c r="A17" s="65" t="s">
        <v>132</v>
      </c>
      <c r="B17" s="70"/>
      <c r="C17" s="71" t="s">
        <v>102</v>
      </c>
      <c r="D17" s="149" t="s">
        <v>604</v>
      </c>
      <c r="E17" s="150" t="s">
        <v>592</v>
      </c>
      <c r="F17" s="150" t="s">
        <v>547</v>
      </c>
      <c r="G17" s="150" t="s">
        <v>547</v>
      </c>
      <c r="H17" s="150" t="s">
        <v>508</v>
      </c>
      <c r="I17" s="150" t="s">
        <v>1111</v>
      </c>
      <c r="J17" s="150" t="s">
        <v>1056</v>
      </c>
      <c r="K17" s="150" t="s">
        <v>1244</v>
      </c>
      <c r="L17" s="150" t="s">
        <v>515</v>
      </c>
      <c r="M17" s="150" t="s">
        <v>1380</v>
      </c>
      <c r="N17" s="150" t="s">
        <v>1502</v>
      </c>
      <c r="O17" s="151" t="s">
        <v>1503</v>
      </c>
      <c r="P17" s="72"/>
      <c r="Q17" s="73" t="s">
        <v>1504</v>
      </c>
      <c r="R17" s="55"/>
      <c r="S17" s="138"/>
    </row>
    <row r="18" spans="1:19" ht="12.75" customHeight="1">
      <c r="A18" s="68"/>
      <c r="B18" s="74">
        <v>206</v>
      </c>
      <c r="C18" s="69" t="s">
        <v>441</v>
      </c>
      <c r="D18" s="146" t="s">
        <v>609</v>
      </c>
      <c r="E18" s="147" t="s">
        <v>610</v>
      </c>
      <c r="F18" s="147" t="s">
        <v>611</v>
      </c>
      <c r="G18" s="147" t="s">
        <v>495</v>
      </c>
      <c r="H18" s="147" t="s">
        <v>1149</v>
      </c>
      <c r="I18" s="147"/>
      <c r="J18" s="147"/>
      <c r="K18" s="147"/>
      <c r="L18" s="147"/>
      <c r="M18" s="147"/>
      <c r="N18" s="147"/>
      <c r="O18" s="148"/>
      <c r="P18" s="75" t="s">
        <v>1150</v>
      </c>
      <c r="Q18" s="76"/>
      <c r="R18" s="55"/>
      <c r="S18" s="138"/>
    </row>
    <row r="19" spans="1:19" ht="12.75" customHeight="1">
      <c r="A19" s="65" t="s">
        <v>132</v>
      </c>
      <c r="B19" s="70"/>
      <c r="C19" s="71" t="s">
        <v>102</v>
      </c>
      <c r="D19" s="149" t="s">
        <v>672</v>
      </c>
      <c r="E19" s="150" t="s">
        <v>673</v>
      </c>
      <c r="F19" s="150" t="s">
        <v>613</v>
      </c>
      <c r="G19" s="150" t="s">
        <v>613</v>
      </c>
      <c r="H19" s="150" t="s">
        <v>1074</v>
      </c>
      <c r="I19" s="150"/>
      <c r="J19" s="150"/>
      <c r="K19" s="150"/>
      <c r="L19" s="150"/>
      <c r="M19" s="150"/>
      <c r="N19" s="150"/>
      <c r="O19" s="151"/>
      <c r="P19" s="77"/>
      <c r="Q19" s="78"/>
      <c r="R19" s="55"/>
      <c r="S19" s="138"/>
    </row>
  </sheetData>
  <sheetProtection/>
  <mergeCells count="4">
    <mergeCell ref="A2:Q2"/>
    <mergeCell ref="A3:Q3"/>
    <mergeCell ref="A4:Q4"/>
    <mergeCell ref="D6:O6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23">
      <selection activeCell="B37" sqref="B37:G42"/>
    </sheetView>
  </sheetViews>
  <sheetFormatPr defaultColWidth="9.140625" defaultRowHeight="12.75"/>
  <cols>
    <col min="1" max="1" width="5.28125" style="90" customWidth="1"/>
    <col min="2" max="2" width="6.00390625" style="97" customWidth="1"/>
    <col min="3" max="3" width="9.140625" style="98" customWidth="1"/>
    <col min="4" max="4" width="23.00390625" style="85" customWidth="1"/>
    <col min="5" max="5" width="21.421875" style="85" customWidth="1"/>
    <col min="6" max="6" width="11.8515625" style="85" customWidth="1"/>
    <col min="7" max="7" width="29.00390625" style="85" customWidth="1"/>
    <col min="8" max="8" width="24.421875" style="85" customWidth="1"/>
    <col min="9" max="16384" width="9.140625" style="85" customWidth="1"/>
  </cols>
  <sheetData>
    <row r="1" spans="1:9" ht="15" hidden="1">
      <c r="A1" s="80"/>
      <c r="B1" s="81"/>
      <c r="C1" s="82"/>
      <c r="D1" s="83"/>
      <c r="E1" s="83"/>
      <c r="F1" s="84" t="s">
        <v>64</v>
      </c>
      <c r="G1" s="83"/>
      <c r="H1" s="83"/>
      <c r="I1" s="83"/>
    </row>
    <row r="2" spans="1:9" ht="6.75" customHeight="1">
      <c r="A2" s="80"/>
      <c r="B2" s="81"/>
      <c r="C2" s="82"/>
      <c r="D2" s="83"/>
      <c r="E2" s="83"/>
      <c r="F2" s="84"/>
      <c r="G2" s="83"/>
      <c r="H2" s="83"/>
      <c r="I2" s="83"/>
    </row>
    <row r="3" spans="1:7" ht="15">
      <c r="A3" s="80"/>
      <c r="B3" s="81"/>
      <c r="C3" s="82"/>
      <c r="D3" s="83"/>
      <c r="E3" s="83"/>
      <c r="F3" s="84"/>
      <c r="G3" s="83"/>
    </row>
    <row r="4" spans="1:7" ht="15.75">
      <c r="A4" s="86"/>
      <c r="B4" s="87"/>
      <c r="C4" s="82"/>
      <c r="D4" s="83"/>
      <c r="E4" s="104"/>
      <c r="F4" s="103" t="str">
        <f>Startlist!$F4</f>
        <v>South Estonian Rally 2016</v>
      </c>
      <c r="G4" s="104"/>
    </row>
    <row r="5" spans="1:9" ht="15.75">
      <c r="A5" s="88"/>
      <c r="B5" s="87"/>
      <c r="C5" s="82"/>
      <c r="D5" s="83"/>
      <c r="E5" s="104"/>
      <c r="F5" s="103" t="str">
        <f>Startlist!$F5</f>
        <v>August 12-13, 2016</v>
      </c>
      <c r="G5" s="104"/>
      <c r="H5" s="99" t="s">
        <v>226</v>
      </c>
      <c r="I5" s="96" t="s">
        <v>347</v>
      </c>
    </row>
    <row r="6" spans="1:9" ht="15.75">
      <c r="A6" s="89"/>
      <c r="B6" s="87"/>
      <c r="C6" s="82"/>
      <c r="D6" s="83"/>
      <c r="E6" s="104"/>
      <c r="F6" s="103" t="str">
        <f>Startlist!$F6</f>
        <v>Võru</v>
      </c>
      <c r="G6" s="104"/>
      <c r="H6" s="99" t="s">
        <v>23</v>
      </c>
      <c r="I6" s="96" t="s">
        <v>346</v>
      </c>
    </row>
    <row r="7" spans="1:9" ht="15" customHeight="1">
      <c r="A7" s="89"/>
      <c r="B7" s="81"/>
      <c r="C7" s="82"/>
      <c r="D7" s="83"/>
      <c r="E7" s="83"/>
      <c r="F7" s="83"/>
      <c r="G7" s="83"/>
      <c r="H7" s="99" t="s">
        <v>66</v>
      </c>
      <c r="I7" s="96" t="s">
        <v>345</v>
      </c>
    </row>
    <row r="8" spans="1:9" ht="15.75" customHeight="1">
      <c r="A8" s="89"/>
      <c r="B8" s="100" t="s">
        <v>272</v>
      </c>
      <c r="C8" s="101"/>
      <c r="D8" s="102"/>
      <c r="E8" s="83"/>
      <c r="F8" s="83"/>
      <c r="G8" s="83"/>
      <c r="H8" s="99" t="s">
        <v>67</v>
      </c>
      <c r="I8" s="96" t="s">
        <v>344</v>
      </c>
    </row>
    <row r="9" spans="2:9" ht="12.75">
      <c r="B9" s="91" t="s">
        <v>30</v>
      </c>
      <c r="C9" s="92" t="s">
        <v>31</v>
      </c>
      <c r="D9" s="93" t="s">
        <v>32</v>
      </c>
      <c r="E9" s="94" t="s">
        <v>33</v>
      </c>
      <c r="F9" s="92" t="s">
        <v>34</v>
      </c>
      <c r="G9" s="93" t="s">
        <v>35</v>
      </c>
      <c r="H9" s="93" t="s">
        <v>36</v>
      </c>
      <c r="I9" s="95" t="s">
        <v>37</v>
      </c>
    </row>
    <row r="10" spans="1:9" ht="15" customHeight="1">
      <c r="A10" s="111" t="s">
        <v>1004</v>
      </c>
      <c r="B10" s="112">
        <v>7</v>
      </c>
      <c r="C10" s="113" t="s">
        <v>68</v>
      </c>
      <c r="D10" s="114" t="s">
        <v>236</v>
      </c>
      <c r="E10" s="114" t="s">
        <v>237</v>
      </c>
      <c r="F10" s="113" t="s">
        <v>238</v>
      </c>
      <c r="G10" s="114" t="s">
        <v>239</v>
      </c>
      <c r="H10" s="114" t="s">
        <v>77</v>
      </c>
      <c r="I10" s="115" t="s">
        <v>924</v>
      </c>
    </row>
    <row r="11" spans="1:9" ht="15" customHeight="1">
      <c r="A11" s="111" t="s">
        <v>1005</v>
      </c>
      <c r="B11" s="112">
        <v>16</v>
      </c>
      <c r="C11" s="113" t="s">
        <v>84</v>
      </c>
      <c r="D11" s="114" t="s">
        <v>100</v>
      </c>
      <c r="E11" s="114" t="s">
        <v>101</v>
      </c>
      <c r="F11" s="113" t="s">
        <v>69</v>
      </c>
      <c r="G11" s="114" t="s">
        <v>95</v>
      </c>
      <c r="H11" s="114" t="s">
        <v>96</v>
      </c>
      <c r="I11" s="115" t="s">
        <v>925</v>
      </c>
    </row>
    <row r="12" spans="1:9" ht="15" customHeight="1">
      <c r="A12" s="111" t="s">
        <v>1006</v>
      </c>
      <c r="B12" s="112">
        <v>22</v>
      </c>
      <c r="C12" s="113" t="s">
        <v>84</v>
      </c>
      <c r="D12" s="114" t="s">
        <v>97</v>
      </c>
      <c r="E12" s="114" t="s">
        <v>98</v>
      </c>
      <c r="F12" s="113" t="s">
        <v>69</v>
      </c>
      <c r="G12" s="114" t="s">
        <v>70</v>
      </c>
      <c r="H12" s="114" t="s">
        <v>99</v>
      </c>
      <c r="I12" s="115" t="s">
        <v>926</v>
      </c>
    </row>
    <row r="13" spans="1:9" ht="15" customHeight="1">
      <c r="A13" s="111" t="s">
        <v>1007</v>
      </c>
      <c r="B13" s="112">
        <v>9</v>
      </c>
      <c r="C13" s="113" t="s">
        <v>91</v>
      </c>
      <c r="D13" s="114" t="s">
        <v>203</v>
      </c>
      <c r="E13" s="114" t="s">
        <v>204</v>
      </c>
      <c r="F13" s="113" t="s">
        <v>69</v>
      </c>
      <c r="G13" s="114" t="s">
        <v>110</v>
      </c>
      <c r="H13" s="114" t="s">
        <v>200</v>
      </c>
      <c r="I13" s="115" t="s">
        <v>927</v>
      </c>
    </row>
    <row r="14" spans="1:9" ht="15" customHeight="1">
      <c r="A14" s="111" t="s">
        <v>1008</v>
      </c>
      <c r="B14" s="112">
        <v>15</v>
      </c>
      <c r="C14" s="113" t="s">
        <v>84</v>
      </c>
      <c r="D14" s="114" t="s">
        <v>122</v>
      </c>
      <c r="E14" s="114" t="s">
        <v>123</v>
      </c>
      <c r="F14" s="113" t="s">
        <v>69</v>
      </c>
      <c r="G14" s="114" t="s">
        <v>80</v>
      </c>
      <c r="H14" s="114" t="s">
        <v>96</v>
      </c>
      <c r="I14" s="115" t="s">
        <v>928</v>
      </c>
    </row>
    <row r="15" spans="1:9" ht="15" customHeight="1">
      <c r="A15" s="111" t="s">
        <v>1009</v>
      </c>
      <c r="B15" s="112">
        <v>8</v>
      </c>
      <c r="C15" s="113" t="s">
        <v>91</v>
      </c>
      <c r="D15" s="114" t="s">
        <v>82</v>
      </c>
      <c r="E15" s="114" t="s">
        <v>83</v>
      </c>
      <c r="F15" s="113" t="s">
        <v>69</v>
      </c>
      <c r="G15" s="114" t="s">
        <v>78</v>
      </c>
      <c r="H15" s="114" t="s">
        <v>79</v>
      </c>
      <c r="I15" s="115" t="s">
        <v>929</v>
      </c>
    </row>
    <row r="16" spans="1:9" ht="15" customHeight="1">
      <c r="A16" s="111" t="s">
        <v>1010</v>
      </c>
      <c r="B16" s="112">
        <v>6</v>
      </c>
      <c r="C16" s="113" t="s">
        <v>91</v>
      </c>
      <c r="D16" s="114" t="s">
        <v>199</v>
      </c>
      <c r="E16" s="114" t="s">
        <v>205</v>
      </c>
      <c r="F16" s="113" t="s">
        <v>69</v>
      </c>
      <c r="G16" s="114" t="s">
        <v>75</v>
      </c>
      <c r="H16" s="114" t="s">
        <v>200</v>
      </c>
      <c r="I16" s="115" t="s">
        <v>930</v>
      </c>
    </row>
    <row r="17" spans="1:9" ht="15" customHeight="1">
      <c r="A17" s="111" t="s">
        <v>1011</v>
      </c>
      <c r="B17" s="112">
        <v>4</v>
      </c>
      <c r="C17" s="113" t="s">
        <v>68</v>
      </c>
      <c r="D17" s="114" t="s">
        <v>72</v>
      </c>
      <c r="E17" s="114" t="s">
        <v>73</v>
      </c>
      <c r="F17" s="113" t="s">
        <v>69</v>
      </c>
      <c r="G17" s="114" t="s">
        <v>110</v>
      </c>
      <c r="H17" s="114" t="s">
        <v>71</v>
      </c>
      <c r="I17" s="115" t="s">
        <v>931</v>
      </c>
    </row>
    <row r="18" spans="1:9" ht="15" customHeight="1">
      <c r="A18" s="111" t="s">
        <v>1012</v>
      </c>
      <c r="B18" s="112">
        <v>1</v>
      </c>
      <c r="C18" s="113" t="s">
        <v>147</v>
      </c>
      <c r="D18" s="114" t="s">
        <v>230</v>
      </c>
      <c r="E18" s="114" t="s">
        <v>231</v>
      </c>
      <c r="F18" s="113" t="s">
        <v>69</v>
      </c>
      <c r="G18" s="114" t="s">
        <v>232</v>
      </c>
      <c r="H18" s="114" t="s">
        <v>233</v>
      </c>
      <c r="I18" s="115" t="s">
        <v>932</v>
      </c>
    </row>
    <row r="19" spans="1:9" ht="15" customHeight="1">
      <c r="A19" s="111" t="s">
        <v>1013</v>
      </c>
      <c r="B19" s="112">
        <v>2</v>
      </c>
      <c r="C19" s="113" t="s">
        <v>68</v>
      </c>
      <c r="D19" s="114" t="s">
        <v>74</v>
      </c>
      <c r="E19" s="114" t="s">
        <v>181</v>
      </c>
      <c r="F19" s="113" t="s">
        <v>69</v>
      </c>
      <c r="G19" s="114" t="s">
        <v>75</v>
      </c>
      <c r="H19" s="114" t="s">
        <v>71</v>
      </c>
      <c r="I19" s="115" t="s">
        <v>933</v>
      </c>
    </row>
    <row r="20" spans="1:9" ht="15" customHeight="1">
      <c r="A20" s="111" t="s">
        <v>286</v>
      </c>
      <c r="B20" s="112">
        <v>5</v>
      </c>
      <c r="C20" s="113" t="s">
        <v>91</v>
      </c>
      <c r="D20" s="114" t="s">
        <v>145</v>
      </c>
      <c r="E20" s="114" t="s">
        <v>146</v>
      </c>
      <c r="F20" s="113" t="s">
        <v>69</v>
      </c>
      <c r="G20" s="114" t="s">
        <v>78</v>
      </c>
      <c r="H20" s="114" t="s">
        <v>81</v>
      </c>
      <c r="I20" s="115" t="s">
        <v>934</v>
      </c>
    </row>
    <row r="21" spans="1:9" ht="15" customHeight="1">
      <c r="A21" s="111" t="s">
        <v>287</v>
      </c>
      <c r="B21" s="112">
        <v>20</v>
      </c>
      <c r="C21" s="113" t="s">
        <v>88</v>
      </c>
      <c r="D21" s="114" t="s">
        <v>114</v>
      </c>
      <c r="E21" s="114" t="s">
        <v>206</v>
      </c>
      <c r="F21" s="113" t="s">
        <v>69</v>
      </c>
      <c r="G21" s="114" t="s">
        <v>107</v>
      </c>
      <c r="H21" s="114" t="s">
        <v>87</v>
      </c>
      <c r="I21" s="115" t="s">
        <v>935</v>
      </c>
    </row>
    <row r="22" spans="1:9" ht="15" customHeight="1">
      <c r="A22" s="111" t="s">
        <v>288</v>
      </c>
      <c r="B22" s="112">
        <v>11</v>
      </c>
      <c r="C22" s="113" t="s">
        <v>84</v>
      </c>
      <c r="D22" s="114" t="s">
        <v>113</v>
      </c>
      <c r="E22" s="114" t="s">
        <v>244</v>
      </c>
      <c r="F22" s="113" t="s">
        <v>69</v>
      </c>
      <c r="G22" s="114" t="s">
        <v>80</v>
      </c>
      <c r="H22" s="114" t="s">
        <v>96</v>
      </c>
      <c r="I22" s="115" t="s">
        <v>936</v>
      </c>
    </row>
    <row r="23" spans="1:9" ht="15" customHeight="1">
      <c r="A23" s="111" t="s">
        <v>289</v>
      </c>
      <c r="B23" s="112">
        <v>14</v>
      </c>
      <c r="C23" s="113" t="s">
        <v>84</v>
      </c>
      <c r="D23" s="114" t="s">
        <v>92</v>
      </c>
      <c r="E23" s="114" t="s">
        <v>93</v>
      </c>
      <c r="F23" s="113" t="s">
        <v>94</v>
      </c>
      <c r="G23" s="114" t="s">
        <v>95</v>
      </c>
      <c r="H23" s="114" t="s">
        <v>96</v>
      </c>
      <c r="I23" s="115" t="s">
        <v>937</v>
      </c>
    </row>
    <row r="24" spans="1:9" ht="15" customHeight="1">
      <c r="A24" s="111" t="s">
        <v>290</v>
      </c>
      <c r="B24" s="112">
        <v>23</v>
      </c>
      <c r="C24" s="113" t="s">
        <v>91</v>
      </c>
      <c r="D24" s="114" t="s">
        <v>208</v>
      </c>
      <c r="E24" s="114" t="s">
        <v>209</v>
      </c>
      <c r="F24" s="113" t="s">
        <v>69</v>
      </c>
      <c r="G24" s="114" t="s">
        <v>95</v>
      </c>
      <c r="H24" s="114" t="s">
        <v>79</v>
      </c>
      <c r="I24" s="115" t="s">
        <v>938</v>
      </c>
    </row>
    <row r="25" spans="1:9" ht="15" customHeight="1">
      <c r="A25" s="111" t="s">
        <v>291</v>
      </c>
      <c r="B25" s="112">
        <v>12</v>
      </c>
      <c r="C25" s="113" t="s">
        <v>88</v>
      </c>
      <c r="D25" s="114" t="s">
        <v>103</v>
      </c>
      <c r="E25" s="114" t="s">
        <v>104</v>
      </c>
      <c r="F25" s="113" t="s">
        <v>69</v>
      </c>
      <c r="G25" s="114" t="s">
        <v>95</v>
      </c>
      <c r="H25" s="114" t="s">
        <v>105</v>
      </c>
      <c r="I25" s="115" t="s">
        <v>939</v>
      </c>
    </row>
    <row r="26" spans="1:9" ht="15" customHeight="1">
      <c r="A26" s="111" t="s">
        <v>292</v>
      </c>
      <c r="B26" s="112">
        <v>17</v>
      </c>
      <c r="C26" s="113" t="s">
        <v>88</v>
      </c>
      <c r="D26" s="114" t="s">
        <v>106</v>
      </c>
      <c r="E26" s="114" t="s">
        <v>198</v>
      </c>
      <c r="F26" s="113" t="s">
        <v>69</v>
      </c>
      <c r="G26" s="114" t="s">
        <v>107</v>
      </c>
      <c r="H26" s="114" t="s">
        <v>87</v>
      </c>
      <c r="I26" s="115" t="s">
        <v>940</v>
      </c>
    </row>
    <row r="27" spans="1:9" ht="15" customHeight="1">
      <c r="A27" s="111" t="s">
        <v>293</v>
      </c>
      <c r="B27" s="112">
        <v>3</v>
      </c>
      <c r="C27" s="113" t="s">
        <v>68</v>
      </c>
      <c r="D27" s="114" t="s">
        <v>234</v>
      </c>
      <c r="E27" s="114" t="s">
        <v>235</v>
      </c>
      <c r="F27" s="113" t="s">
        <v>69</v>
      </c>
      <c r="G27" s="114" t="s">
        <v>110</v>
      </c>
      <c r="H27" s="114" t="s">
        <v>77</v>
      </c>
      <c r="I27" s="115" t="s">
        <v>941</v>
      </c>
    </row>
    <row r="28" spans="1:9" ht="15" customHeight="1">
      <c r="A28" s="111" t="s">
        <v>294</v>
      </c>
      <c r="B28" s="112">
        <v>24</v>
      </c>
      <c r="C28" s="113" t="s">
        <v>68</v>
      </c>
      <c r="D28" s="114" t="s">
        <v>212</v>
      </c>
      <c r="E28" s="114" t="s">
        <v>14</v>
      </c>
      <c r="F28" s="113" t="s">
        <v>69</v>
      </c>
      <c r="G28" s="114" t="s">
        <v>78</v>
      </c>
      <c r="H28" s="114" t="s">
        <v>71</v>
      </c>
      <c r="I28" s="115" t="s">
        <v>942</v>
      </c>
    </row>
    <row r="29" spans="1:9" ht="15" customHeight="1">
      <c r="A29" s="111" t="s">
        <v>295</v>
      </c>
      <c r="B29" s="112">
        <v>25</v>
      </c>
      <c r="C29" s="113" t="s">
        <v>91</v>
      </c>
      <c r="D29" s="114" t="s">
        <v>111</v>
      </c>
      <c r="E29" s="114" t="s">
        <v>112</v>
      </c>
      <c r="F29" s="113" t="s">
        <v>94</v>
      </c>
      <c r="G29" s="114" t="s">
        <v>78</v>
      </c>
      <c r="H29" s="114" t="s">
        <v>81</v>
      </c>
      <c r="I29" s="115" t="s">
        <v>943</v>
      </c>
    </row>
    <row r="30" spans="1:9" ht="15" customHeight="1">
      <c r="A30" s="111" t="s">
        <v>296</v>
      </c>
      <c r="B30" s="112">
        <v>19</v>
      </c>
      <c r="C30" s="113" t="s">
        <v>88</v>
      </c>
      <c r="D30" s="114" t="s">
        <v>115</v>
      </c>
      <c r="E30" s="114" t="s">
        <v>116</v>
      </c>
      <c r="F30" s="113" t="s">
        <v>69</v>
      </c>
      <c r="G30" s="114" t="s">
        <v>107</v>
      </c>
      <c r="H30" s="114" t="s">
        <v>87</v>
      </c>
      <c r="I30" s="115" t="s">
        <v>944</v>
      </c>
    </row>
    <row r="31" spans="1:9" ht="15" customHeight="1">
      <c r="A31" s="111" t="s">
        <v>297</v>
      </c>
      <c r="B31" s="112">
        <v>32</v>
      </c>
      <c r="C31" s="113" t="s">
        <v>84</v>
      </c>
      <c r="D31" s="114" t="s">
        <v>317</v>
      </c>
      <c r="E31" s="114" t="s">
        <v>207</v>
      </c>
      <c r="F31" s="113" t="s">
        <v>69</v>
      </c>
      <c r="G31" s="114" t="s">
        <v>95</v>
      </c>
      <c r="H31" s="114" t="s">
        <v>96</v>
      </c>
      <c r="I31" s="115" t="s">
        <v>945</v>
      </c>
    </row>
    <row r="32" spans="1:9" ht="15" customHeight="1">
      <c r="A32" s="111" t="s">
        <v>300</v>
      </c>
      <c r="B32" s="112">
        <v>29</v>
      </c>
      <c r="C32" s="113" t="s">
        <v>117</v>
      </c>
      <c r="D32" s="114" t="s">
        <v>148</v>
      </c>
      <c r="E32" s="114" t="s">
        <v>338</v>
      </c>
      <c r="F32" s="113" t="s">
        <v>69</v>
      </c>
      <c r="G32" s="114" t="s">
        <v>134</v>
      </c>
      <c r="H32" s="114" t="s">
        <v>3</v>
      </c>
      <c r="I32" s="115" t="s">
        <v>946</v>
      </c>
    </row>
    <row r="33" spans="1:9" ht="15" customHeight="1">
      <c r="A33" s="111" t="s">
        <v>301</v>
      </c>
      <c r="B33" s="112">
        <v>40</v>
      </c>
      <c r="C33" s="113" t="s">
        <v>88</v>
      </c>
      <c r="D33" s="114" t="s">
        <v>5</v>
      </c>
      <c r="E33" s="114" t="s">
        <v>6</v>
      </c>
      <c r="F33" s="113" t="s">
        <v>69</v>
      </c>
      <c r="G33" s="114" t="s">
        <v>2</v>
      </c>
      <c r="H33" s="114" t="s">
        <v>215</v>
      </c>
      <c r="I33" s="115" t="s">
        <v>947</v>
      </c>
    </row>
    <row r="34" spans="1:9" ht="15" customHeight="1">
      <c r="A34" s="111" t="s">
        <v>302</v>
      </c>
      <c r="B34" s="112">
        <v>210</v>
      </c>
      <c r="C34" s="113" t="s">
        <v>132</v>
      </c>
      <c r="D34" s="114" t="s">
        <v>267</v>
      </c>
      <c r="E34" s="114" t="s">
        <v>268</v>
      </c>
      <c r="F34" s="113" t="s">
        <v>69</v>
      </c>
      <c r="G34" s="114" t="s">
        <v>110</v>
      </c>
      <c r="H34" s="114" t="s">
        <v>89</v>
      </c>
      <c r="I34" s="115" t="s">
        <v>948</v>
      </c>
    </row>
    <row r="35" spans="1:9" ht="15" customHeight="1">
      <c r="A35" s="111" t="s">
        <v>303</v>
      </c>
      <c r="B35" s="112">
        <v>211</v>
      </c>
      <c r="C35" s="113" t="s">
        <v>132</v>
      </c>
      <c r="D35" s="114" t="s">
        <v>270</v>
      </c>
      <c r="E35" s="114" t="s">
        <v>298</v>
      </c>
      <c r="F35" s="113" t="s">
        <v>299</v>
      </c>
      <c r="G35" s="114" t="s">
        <v>110</v>
      </c>
      <c r="H35" s="114" t="s">
        <v>89</v>
      </c>
      <c r="I35" s="115" t="s">
        <v>949</v>
      </c>
    </row>
    <row r="36" spans="1:9" ht="15" customHeight="1">
      <c r="A36" s="111" t="s">
        <v>304</v>
      </c>
      <c r="B36" s="112">
        <v>200</v>
      </c>
      <c r="C36" s="113" t="s">
        <v>132</v>
      </c>
      <c r="D36" s="114" t="s">
        <v>4</v>
      </c>
      <c r="E36" s="114" t="s">
        <v>263</v>
      </c>
      <c r="F36" s="113" t="s">
        <v>94</v>
      </c>
      <c r="G36" s="114" t="s">
        <v>221</v>
      </c>
      <c r="H36" s="114" t="s">
        <v>89</v>
      </c>
      <c r="I36" s="115" t="s">
        <v>950</v>
      </c>
    </row>
    <row r="37" spans="1:9" ht="15" customHeight="1">
      <c r="A37" s="111" t="s">
        <v>305</v>
      </c>
      <c r="B37" s="112">
        <v>206</v>
      </c>
      <c r="C37" s="113" t="s">
        <v>132</v>
      </c>
      <c r="D37" s="114" t="s">
        <v>133</v>
      </c>
      <c r="E37" s="114" t="s">
        <v>223</v>
      </c>
      <c r="F37" s="113" t="s">
        <v>69</v>
      </c>
      <c r="G37" s="114" t="s">
        <v>134</v>
      </c>
      <c r="H37" s="114" t="s">
        <v>102</v>
      </c>
      <c r="I37" s="115" t="s">
        <v>951</v>
      </c>
    </row>
    <row r="38" spans="1:9" ht="15" customHeight="1">
      <c r="A38" s="111" t="s">
        <v>306</v>
      </c>
      <c r="B38" s="112">
        <v>204</v>
      </c>
      <c r="C38" s="113" t="s">
        <v>132</v>
      </c>
      <c r="D38" s="114" t="s">
        <v>20</v>
      </c>
      <c r="E38" s="114" t="s">
        <v>21</v>
      </c>
      <c r="F38" s="113" t="s">
        <v>69</v>
      </c>
      <c r="G38" s="114" t="s">
        <v>222</v>
      </c>
      <c r="H38" s="114" t="s">
        <v>102</v>
      </c>
      <c r="I38" s="115" t="s">
        <v>952</v>
      </c>
    </row>
    <row r="39" spans="1:9" ht="15" customHeight="1">
      <c r="A39" s="111" t="s">
        <v>307</v>
      </c>
      <c r="B39" s="112">
        <v>201</v>
      </c>
      <c r="C39" s="113" t="s">
        <v>132</v>
      </c>
      <c r="D39" s="114" t="s">
        <v>18</v>
      </c>
      <c r="E39" s="114" t="s">
        <v>19</v>
      </c>
      <c r="F39" s="113" t="s">
        <v>69</v>
      </c>
      <c r="G39" s="114" t="s">
        <v>70</v>
      </c>
      <c r="H39" s="114" t="s">
        <v>102</v>
      </c>
      <c r="I39" s="115" t="s">
        <v>953</v>
      </c>
    </row>
    <row r="40" spans="1:9" ht="15" customHeight="1">
      <c r="A40" s="111" t="s">
        <v>308</v>
      </c>
      <c r="B40" s="112">
        <v>205</v>
      </c>
      <c r="C40" s="113" t="s">
        <v>132</v>
      </c>
      <c r="D40" s="114" t="s">
        <v>135</v>
      </c>
      <c r="E40" s="114" t="s">
        <v>136</v>
      </c>
      <c r="F40" s="113" t="s">
        <v>69</v>
      </c>
      <c r="G40" s="114" t="s">
        <v>134</v>
      </c>
      <c r="H40" s="114" t="s">
        <v>102</v>
      </c>
      <c r="I40" s="115" t="s">
        <v>954</v>
      </c>
    </row>
    <row r="41" spans="1:9" ht="15" customHeight="1">
      <c r="A41" s="111" t="s">
        <v>309</v>
      </c>
      <c r="B41" s="112">
        <v>209</v>
      </c>
      <c r="C41" s="113" t="s">
        <v>132</v>
      </c>
      <c r="D41" s="114" t="s">
        <v>85</v>
      </c>
      <c r="E41" s="114" t="s">
        <v>86</v>
      </c>
      <c r="F41" s="113" t="s">
        <v>69</v>
      </c>
      <c r="G41" s="114" t="s">
        <v>134</v>
      </c>
      <c r="H41" s="114" t="s">
        <v>102</v>
      </c>
      <c r="I41" s="115" t="s">
        <v>955</v>
      </c>
    </row>
    <row r="42" spans="1:9" ht="15" customHeight="1">
      <c r="A42" s="111" t="s">
        <v>310</v>
      </c>
      <c r="B42" s="112">
        <v>207</v>
      </c>
      <c r="C42" s="113" t="s">
        <v>132</v>
      </c>
      <c r="D42" s="114" t="s">
        <v>108</v>
      </c>
      <c r="E42" s="114" t="s">
        <v>109</v>
      </c>
      <c r="F42" s="113" t="s">
        <v>69</v>
      </c>
      <c r="G42" s="114" t="s">
        <v>224</v>
      </c>
      <c r="H42" s="114" t="s">
        <v>102</v>
      </c>
      <c r="I42" s="115" t="s">
        <v>956</v>
      </c>
    </row>
    <row r="43" spans="1:9" ht="15" customHeight="1">
      <c r="A43" s="111" t="s">
        <v>311</v>
      </c>
      <c r="B43" s="112">
        <v>208</v>
      </c>
      <c r="C43" s="113" t="s">
        <v>132</v>
      </c>
      <c r="D43" s="114" t="s">
        <v>22</v>
      </c>
      <c r="E43" s="114" t="s">
        <v>137</v>
      </c>
      <c r="F43" s="113" t="s">
        <v>69</v>
      </c>
      <c r="G43" s="114" t="s">
        <v>80</v>
      </c>
      <c r="H43" s="114" t="s">
        <v>90</v>
      </c>
      <c r="I43" s="115" t="s">
        <v>957</v>
      </c>
    </row>
    <row r="44" spans="1:9" ht="15" customHeight="1">
      <c r="A44" s="111" t="s">
        <v>312</v>
      </c>
      <c r="B44" s="112">
        <v>31</v>
      </c>
      <c r="C44" s="113" t="s">
        <v>117</v>
      </c>
      <c r="D44" s="114" t="s">
        <v>0</v>
      </c>
      <c r="E44" s="114" t="s">
        <v>1</v>
      </c>
      <c r="F44" s="113" t="s">
        <v>69</v>
      </c>
      <c r="G44" s="114" t="s">
        <v>107</v>
      </c>
      <c r="H44" s="114" t="s">
        <v>99</v>
      </c>
      <c r="I44" s="115" t="s">
        <v>958</v>
      </c>
    </row>
    <row r="45" spans="1:9" ht="15" customHeight="1">
      <c r="A45" s="111" t="s">
        <v>313</v>
      </c>
      <c r="B45" s="112">
        <v>26</v>
      </c>
      <c r="C45" s="113" t="s">
        <v>117</v>
      </c>
      <c r="D45" s="114" t="s">
        <v>202</v>
      </c>
      <c r="E45" s="114" t="s">
        <v>210</v>
      </c>
      <c r="F45" s="113" t="s">
        <v>69</v>
      </c>
      <c r="G45" s="114" t="s">
        <v>130</v>
      </c>
      <c r="H45" s="114" t="s">
        <v>17</v>
      </c>
      <c r="I45" s="115" t="s">
        <v>959</v>
      </c>
    </row>
    <row r="46" spans="1:9" ht="15" customHeight="1">
      <c r="A46" s="111" t="s">
        <v>314</v>
      </c>
      <c r="B46" s="112">
        <v>18</v>
      </c>
      <c r="C46" s="113" t="s">
        <v>117</v>
      </c>
      <c r="D46" s="114" t="s">
        <v>337</v>
      </c>
      <c r="E46" s="114" t="s">
        <v>245</v>
      </c>
      <c r="F46" s="113" t="s">
        <v>69</v>
      </c>
      <c r="G46" s="114" t="s">
        <v>246</v>
      </c>
      <c r="H46" s="114" t="s">
        <v>247</v>
      </c>
      <c r="I46" s="115" t="s">
        <v>960</v>
      </c>
    </row>
    <row r="47" spans="1:9" ht="15" customHeight="1">
      <c r="A47" s="111" t="s">
        <v>315</v>
      </c>
      <c r="B47" s="112">
        <v>30</v>
      </c>
      <c r="C47" s="113" t="s">
        <v>117</v>
      </c>
      <c r="D47" s="114" t="s">
        <v>118</v>
      </c>
      <c r="E47" s="114" t="s">
        <v>119</v>
      </c>
      <c r="F47" s="113" t="s">
        <v>69</v>
      </c>
      <c r="G47" s="114" t="s">
        <v>76</v>
      </c>
      <c r="H47" s="114" t="s">
        <v>149</v>
      </c>
      <c r="I47" s="115" t="s">
        <v>961</v>
      </c>
    </row>
    <row r="48" spans="1:9" ht="15" customHeight="1">
      <c r="A48" s="111" t="s">
        <v>316</v>
      </c>
      <c r="B48" s="112">
        <v>37</v>
      </c>
      <c r="C48" s="113" t="s">
        <v>84</v>
      </c>
      <c r="D48" s="114" t="s">
        <v>13</v>
      </c>
      <c r="E48" s="114" t="s">
        <v>15</v>
      </c>
      <c r="F48" s="113" t="s">
        <v>69</v>
      </c>
      <c r="G48" s="114" t="s">
        <v>95</v>
      </c>
      <c r="H48" s="114" t="s">
        <v>96</v>
      </c>
      <c r="I48" s="115" t="s">
        <v>962</v>
      </c>
    </row>
    <row r="49" spans="1:9" ht="15" customHeight="1">
      <c r="A49" s="111" t="s">
        <v>318</v>
      </c>
      <c r="B49" s="112">
        <v>44</v>
      </c>
      <c r="C49" s="113" t="s">
        <v>88</v>
      </c>
      <c r="D49" s="114" t="s">
        <v>257</v>
      </c>
      <c r="E49" s="114" t="s">
        <v>258</v>
      </c>
      <c r="F49" s="113" t="s">
        <v>69</v>
      </c>
      <c r="G49" s="114" t="s">
        <v>259</v>
      </c>
      <c r="H49" s="114" t="s">
        <v>127</v>
      </c>
      <c r="I49" s="115" t="s">
        <v>963</v>
      </c>
    </row>
    <row r="50" spans="1:9" ht="15" customHeight="1">
      <c r="A50" s="111" t="s">
        <v>319</v>
      </c>
      <c r="B50" s="112">
        <v>35</v>
      </c>
      <c r="C50" s="113" t="s">
        <v>117</v>
      </c>
      <c r="D50" s="114" t="s">
        <v>339</v>
      </c>
      <c r="E50" s="114" t="s">
        <v>120</v>
      </c>
      <c r="F50" s="113" t="s">
        <v>69</v>
      </c>
      <c r="G50" s="114" t="s">
        <v>211</v>
      </c>
      <c r="H50" s="114" t="s">
        <v>121</v>
      </c>
      <c r="I50" s="115" t="s">
        <v>964</v>
      </c>
    </row>
    <row r="51" spans="1:9" ht="15" customHeight="1">
      <c r="A51" s="111" t="s">
        <v>320</v>
      </c>
      <c r="B51" s="112">
        <v>34</v>
      </c>
      <c r="C51" s="113" t="s">
        <v>117</v>
      </c>
      <c r="D51" s="114" t="s">
        <v>7</v>
      </c>
      <c r="E51" s="114" t="s">
        <v>8</v>
      </c>
      <c r="F51" s="113" t="s">
        <v>94</v>
      </c>
      <c r="G51" s="114" t="s">
        <v>9</v>
      </c>
      <c r="H51" s="114" t="s">
        <v>10</v>
      </c>
      <c r="I51" s="115" t="s">
        <v>965</v>
      </c>
    </row>
    <row r="52" spans="1:9" ht="15" customHeight="1">
      <c r="A52" s="111" t="s">
        <v>321</v>
      </c>
      <c r="B52" s="112">
        <v>42</v>
      </c>
      <c r="C52" s="113" t="s">
        <v>117</v>
      </c>
      <c r="D52" s="114" t="s">
        <v>128</v>
      </c>
      <c r="E52" s="114" t="s">
        <v>129</v>
      </c>
      <c r="F52" s="113" t="s">
        <v>69</v>
      </c>
      <c r="G52" s="114" t="s">
        <v>107</v>
      </c>
      <c r="H52" s="114" t="s">
        <v>131</v>
      </c>
      <c r="I52" s="115" t="s">
        <v>966</v>
      </c>
    </row>
    <row r="53" spans="1:9" ht="15" customHeight="1">
      <c r="A53" s="111" t="s">
        <v>322</v>
      </c>
      <c r="B53" s="112">
        <v>43</v>
      </c>
      <c r="C53" s="113" t="s">
        <v>88</v>
      </c>
      <c r="D53" s="114" t="s">
        <v>216</v>
      </c>
      <c r="E53" s="114" t="s">
        <v>217</v>
      </c>
      <c r="F53" s="113" t="s">
        <v>69</v>
      </c>
      <c r="G53" s="114" t="s">
        <v>95</v>
      </c>
      <c r="H53" s="114" t="s">
        <v>127</v>
      </c>
      <c r="I53" s="115" t="s">
        <v>967</v>
      </c>
    </row>
    <row r="54" spans="1:9" ht="15" customHeight="1">
      <c r="A54" s="111" t="s">
        <v>323</v>
      </c>
      <c r="B54" s="112">
        <v>33</v>
      </c>
      <c r="C54" s="113" t="s">
        <v>88</v>
      </c>
      <c r="D54" s="114" t="s">
        <v>251</v>
      </c>
      <c r="E54" s="114" t="s">
        <v>252</v>
      </c>
      <c r="F54" s="113" t="s">
        <v>69</v>
      </c>
      <c r="G54" s="114" t="s">
        <v>95</v>
      </c>
      <c r="H54" s="114" t="s">
        <v>253</v>
      </c>
      <c r="I54" s="115" t="s">
        <v>968</v>
      </c>
    </row>
    <row r="55" spans="1:9" ht="15" customHeight="1">
      <c r="A55" s="111" t="s">
        <v>324</v>
      </c>
      <c r="B55" s="112">
        <v>39</v>
      </c>
      <c r="C55" s="113" t="s">
        <v>117</v>
      </c>
      <c r="D55" s="114" t="s">
        <v>16</v>
      </c>
      <c r="E55" s="114" t="s">
        <v>214</v>
      </c>
      <c r="F55" s="113" t="s">
        <v>69</v>
      </c>
      <c r="G55" s="114" t="s">
        <v>70</v>
      </c>
      <c r="H55" s="114" t="s">
        <v>121</v>
      </c>
      <c r="I55" s="115" t="s">
        <v>969</v>
      </c>
    </row>
    <row r="56" spans="1:9" ht="15" customHeight="1">
      <c r="A56" s="111" t="s">
        <v>325</v>
      </c>
      <c r="B56" s="112">
        <v>46</v>
      </c>
      <c r="C56" s="113" t="s">
        <v>117</v>
      </c>
      <c r="D56" s="114" t="s">
        <v>219</v>
      </c>
      <c r="E56" s="114" t="s">
        <v>220</v>
      </c>
      <c r="F56" s="113" t="s">
        <v>69</v>
      </c>
      <c r="G56" s="114" t="s">
        <v>107</v>
      </c>
      <c r="H56" s="114" t="s">
        <v>149</v>
      </c>
      <c r="I56" s="115" t="s">
        <v>970</v>
      </c>
    </row>
    <row r="57" spans="1:9" ht="15" customHeight="1">
      <c r="A57" s="111" t="s">
        <v>326</v>
      </c>
      <c r="B57" s="112">
        <v>45</v>
      </c>
      <c r="C57" s="113" t="s">
        <v>88</v>
      </c>
      <c r="D57" s="114" t="s">
        <v>218</v>
      </c>
      <c r="E57" s="114" t="s">
        <v>260</v>
      </c>
      <c r="F57" s="113" t="s">
        <v>69</v>
      </c>
      <c r="G57" s="114" t="s">
        <v>107</v>
      </c>
      <c r="H57" s="114" t="s">
        <v>124</v>
      </c>
      <c r="I57" s="115" t="s">
        <v>971</v>
      </c>
    </row>
    <row r="58" spans="1:9" ht="15" customHeight="1">
      <c r="A58" s="111" t="s">
        <v>327</v>
      </c>
      <c r="B58" s="112">
        <v>36</v>
      </c>
      <c r="C58" s="113" t="s">
        <v>117</v>
      </c>
      <c r="D58" s="114" t="s">
        <v>125</v>
      </c>
      <c r="E58" s="114" t="s">
        <v>126</v>
      </c>
      <c r="F58" s="113" t="s">
        <v>69</v>
      </c>
      <c r="G58" s="114" t="s">
        <v>70</v>
      </c>
      <c r="H58" s="114" t="s">
        <v>99</v>
      </c>
      <c r="I58" s="115" t="s">
        <v>972</v>
      </c>
    </row>
    <row r="59" spans="1:9" ht="15" customHeight="1">
      <c r="A59" s="111" t="s">
        <v>328</v>
      </c>
      <c r="B59" s="112">
        <v>38</v>
      </c>
      <c r="C59" s="113" t="s">
        <v>84</v>
      </c>
      <c r="D59" s="114" t="s">
        <v>254</v>
      </c>
      <c r="E59" s="114" t="s">
        <v>255</v>
      </c>
      <c r="F59" s="113" t="s">
        <v>69</v>
      </c>
      <c r="G59" s="114" t="s">
        <v>76</v>
      </c>
      <c r="H59" s="114" t="s">
        <v>256</v>
      </c>
      <c r="I59" s="115" t="s">
        <v>973</v>
      </c>
    </row>
    <row r="60" spans="1:9" ht="15" customHeight="1">
      <c r="A60" s="111" t="s">
        <v>329</v>
      </c>
      <c r="B60" s="112">
        <v>47</v>
      </c>
      <c r="C60" s="113" t="s">
        <v>88</v>
      </c>
      <c r="D60" s="114" t="s">
        <v>261</v>
      </c>
      <c r="E60" s="114" t="s">
        <v>262</v>
      </c>
      <c r="F60" s="113" t="s">
        <v>69</v>
      </c>
      <c r="G60" s="114" t="s">
        <v>95</v>
      </c>
      <c r="H60" s="114" t="s">
        <v>127</v>
      </c>
      <c r="I60" s="115" t="s">
        <v>974</v>
      </c>
    </row>
    <row r="61" spans="1:9" ht="15" customHeight="1">
      <c r="A61" s="111" t="s">
        <v>330</v>
      </c>
      <c r="B61" s="112">
        <v>28</v>
      </c>
      <c r="C61" s="113" t="s">
        <v>84</v>
      </c>
      <c r="D61" s="114" t="s">
        <v>248</v>
      </c>
      <c r="E61" s="114" t="s">
        <v>249</v>
      </c>
      <c r="F61" s="113" t="s">
        <v>69</v>
      </c>
      <c r="G61" s="114" t="s">
        <v>201</v>
      </c>
      <c r="H61" s="114" t="s">
        <v>250</v>
      </c>
      <c r="I61" s="115" t="s">
        <v>975</v>
      </c>
    </row>
    <row r="62" spans="1:9" ht="15" customHeight="1">
      <c r="A62" s="111" t="s">
        <v>331</v>
      </c>
      <c r="B62" s="112">
        <v>41</v>
      </c>
      <c r="C62" s="113" t="s">
        <v>117</v>
      </c>
      <c r="D62" s="114" t="s">
        <v>11</v>
      </c>
      <c r="E62" s="114" t="s">
        <v>213</v>
      </c>
      <c r="F62" s="113" t="s">
        <v>69</v>
      </c>
      <c r="G62" s="114" t="s">
        <v>107</v>
      </c>
      <c r="H62" s="114" t="s">
        <v>12</v>
      </c>
      <c r="I62" s="115" t="s">
        <v>976</v>
      </c>
    </row>
    <row r="63" spans="1:9" ht="12.75">
      <c r="A63" s="89"/>
      <c r="B63" s="81"/>
      <c r="C63" s="82"/>
      <c r="D63" s="83"/>
      <c r="E63" s="83"/>
      <c r="F63" s="83"/>
      <c r="G63" s="83"/>
      <c r="H63" s="83"/>
      <c r="I63" s="83"/>
    </row>
    <row r="64" spans="1:9" ht="12.75">
      <c r="A64" s="89"/>
      <c r="B64" s="81"/>
      <c r="C64" s="82"/>
      <c r="D64" s="83"/>
      <c r="E64" s="83"/>
      <c r="F64" s="83"/>
      <c r="G64" s="83"/>
      <c r="H64" s="83"/>
      <c r="I64" s="83"/>
    </row>
    <row r="65" spans="1:9" ht="12.75">
      <c r="A65" s="89"/>
      <c r="B65" s="81"/>
      <c r="C65" s="82"/>
      <c r="D65" s="83"/>
      <c r="E65" s="83"/>
      <c r="F65" s="83"/>
      <c r="G65" s="83"/>
      <c r="H65" s="83"/>
      <c r="I65" s="83"/>
    </row>
    <row r="66" spans="1:9" ht="12.75">
      <c r="A66" s="89"/>
      <c r="B66" s="81"/>
      <c r="C66" s="82"/>
      <c r="D66" s="83"/>
      <c r="E66" s="83"/>
      <c r="F66" s="83"/>
      <c r="G66" s="83"/>
      <c r="H66" s="83"/>
      <c r="I66" s="83"/>
    </row>
    <row r="67" spans="1:9" ht="12.75">
      <c r="A67" s="89"/>
      <c r="B67" s="81"/>
      <c r="C67" s="82"/>
      <c r="D67" s="83"/>
      <c r="E67" s="83"/>
      <c r="F67" s="83"/>
      <c r="G67" s="83"/>
      <c r="H67" s="83"/>
      <c r="I67" s="83"/>
    </row>
    <row r="68" spans="1:9" ht="12.75">
      <c r="A68" s="89"/>
      <c r="B68" s="81"/>
      <c r="C68" s="82"/>
      <c r="D68" s="83"/>
      <c r="E68" s="83"/>
      <c r="F68" s="83"/>
      <c r="G68" s="83"/>
      <c r="H68" s="83"/>
      <c r="I68" s="83"/>
    </row>
    <row r="69" spans="1:9" ht="12.75">
      <c r="A69" s="89"/>
      <c r="B69" s="81"/>
      <c r="C69" s="82"/>
      <c r="D69" s="83"/>
      <c r="E69" s="83"/>
      <c r="F69" s="83"/>
      <c r="G69" s="83"/>
      <c r="H69" s="83"/>
      <c r="I69" s="83"/>
    </row>
    <row r="70" spans="1:9" ht="12.75">
      <c r="A70" s="89"/>
      <c r="B70" s="81"/>
      <c r="C70" s="82"/>
      <c r="D70" s="83"/>
      <c r="E70" s="83"/>
      <c r="F70" s="83"/>
      <c r="G70" s="83"/>
      <c r="H70" s="83"/>
      <c r="I70" s="83"/>
    </row>
    <row r="71" spans="1:9" ht="12.75">
      <c r="A71" s="89"/>
      <c r="B71" s="81"/>
      <c r="C71" s="82"/>
      <c r="D71" s="83"/>
      <c r="E71" s="83"/>
      <c r="F71" s="83"/>
      <c r="G71" s="83"/>
      <c r="H71" s="83"/>
      <c r="I71" s="83"/>
    </row>
    <row r="72" spans="1:9" ht="12.75">
      <c r="A72" s="89"/>
      <c r="B72" s="81"/>
      <c r="C72" s="82"/>
      <c r="D72" s="83"/>
      <c r="E72" s="83"/>
      <c r="F72" s="83"/>
      <c r="G72" s="83"/>
      <c r="H72" s="83"/>
      <c r="I72" s="83"/>
    </row>
    <row r="73" spans="1:9" ht="12.75">
      <c r="A73" s="89"/>
      <c r="B73" s="81"/>
      <c r="C73" s="82"/>
      <c r="D73" s="83"/>
      <c r="E73" s="83"/>
      <c r="F73" s="83"/>
      <c r="G73" s="83"/>
      <c r="H73" s="83"/>
      <c r="I73" s="83"/>
    </row>
    <row r="74" spans="1:9" ht="12.75">
      <c r="A74" s="89"/>
      <c r="B74" s="81"/>
      <c r="C74" s="82"/>
      <c r="D74" s="83"/>
      <c r="E74" s="83"/>
      <c r="F74" s="83"/>
      <c r="G74" s="83"/>
      <c r="H74" s="83"/>
      <c r="I74" s="83"/>
    </row>
    <row r="75" spans="1:9" ht="12.75">
      <c r="A75" s="89"/>
      <c r="B75" s="81"/>
      <c r="C75" s="82"/>
      <c r="D75" s="83"/>
      <c r="E75" s="83"/>
      <c r="F75" s="83"/>
      <c r="G75" s="83"/>
      <c r="H75" s="83"/>
      <c r="I75" s="83"/>
    </row>
    <row r="76" spans="1:9" ht="12.75">
      <c r="A76" s="89"/>
      <c r="B76" s="81"/>
      <c r="C76" s="82"/>
      <c r="D76" s="83"/>
      <c r="E76" s="83"/>
      <c r="F76" s="83"/>
      <c r="G76" s="83"/>
      <c r="H76" s="83"/>
      <c r="I76" s="83"/>
    </row>
    <row r="77" spans="1:9" ht="12.75">
      <c r="A77" s="89"/>
      <c r="B77" s="81"/>
      <c r="C77" s="82"/>
      <c r="D77" s="83"/>
      <c r="E77" s="83"/>
      <c r="F77" s="83"/>
      <c r="G77" s="83"/>
      <c r="H77" s="83"/>
      <c r="I77" s="83"/>
    </row>
    <row r="78" spans="1:9" ht="12.75">
      <c r="A78" s="89"/>
      <c r="B78" s="81"/>
      <c r="C78" s="82"/>
      <c r="D78" s="83"/>
      <c r="E78" s="83"/>
      <c r="F78" s="83"/>
      <c r="G78" s="83"/>
      <c r="H78" s="83"/>
      <c r="I78" s="83"/>
    </row>
    <row r="79" spans="1:9" ht="12.75">
      <c r="A79" s="89"/>
      <c r="B79" s="81"/>
      <c r="C79" s="82"/>
      <c r="D79" s="83"/>
      <c r="E79" s="83"/>
      <c r="F79" s="83"/>
      <c r="G79" s="83"/>
      <c r="H79" s="83"/>
      <c r="I79" s="83"/>
    </row>
    <row r="80" spans="1:9" ht="12.75">
      <c r="A80" s="89"/>
      <c r="B80" s="81"/>
      <c r="C80" s="82"/>
      <c r="D80" s="83"/>
      <c r="E80" s="83"/>
      <c r="F80" s="83"/>
      <c r="G80" s="83"/>
      <c r="H80" s="83"/>
      <c r="I80" s="83"/>
    </row>
    <row r="81" spans="1:9" ht="12.75">
      <c r="A81" s="89"/>
      <c r="B81" s="81"/>
      <c r="C81" s="82"/>
      <c r="D81" s="83"/>
      <c r="E81" s="83"/>
      <c r="F81" s="83"/>
      <c r="G81" s="83"/>
      <c r="H81" s="83"/>
      <c r="I81" s="83"/>
    </row>
    <row r="82" spans="1:9" ht="12.75">
      <c r="A82" s="89"/>
      <c r="B82" s="81"/>
      <c r="C82" s="82"/>
      <c r="D82" s="83"/>
      <c r="E82" s="83"/>
      <c r="F82" s="83"/>
      <c r="G82" s="83"/>
      <c r="H82" s="83"/>
      <c r="I82" s="83"/>
    </row>
    <row r="83" spans="1:9" ht="12.75">
      <c r="A83" s="89"/>
      <c r="B83" s="81"/>
      <c r="C83" s="82"/>
      <c r="D83" s="83"/>
      <c r="E83" s="83"/>
      <c r="F83" s="83"/>
      <c r="G83" s="83"/>
      <c r="H83" s="83"/>
      <c r="I83" s="83"/>
    </row>
    <row r="84" spans="1:9" ht="12.75">
      <c r="A84" s="89"/>
      <c r="B84" s="81"/>
      <c r="C84" s="82"/>
      <c r="D84" s="83"/>
      <c r="E84" s="83"/>
      <c r="F84" s="83"/>
      <c r="G84" s="83"/>
      <c r="H84" s="83"/>
      <c r="I84" s="83"/>
    </row>
    <row r="85" spans="1:9" ht="12.75">
      <c r="A85" s="89"/>
      <c r="B85" s="81"/>
      <c r="C85" s="82"/>
      <c r="D85" s="83"/>
      <c r="E85" s="83"/>
      <c r="F85" s="83"/>
      <c r="G85" s="83"/>
      <c r="H85" s="83"/>
      <c r="I85" s="83"/>
    </row>
    <row r="86" spans="1:9" ht="12.75">
      <c r="A86" s="89"/>
      <c r="B86" s="81"/>
      <c r="C86" s="82"/>
      <c r="D86" s="83"/>
      <c r="E86" s="83"/>
      <c r="F86" s="83"/>
      <c r="G86" s="83"/>
      <c r="H86" s="83"/>
      <c r="I86" s="83"/>
    </row>
    <row r="87" spans="1:9" ht="12.75">
      <c r="A87" s="89"/>
      <c r="B87" s="81"/>
      <c r="C87" s="82"/>
      <c r="D87" s="83"/>
      <c r="E87" s="83"/>
      <c r="F87" s="83"/>
      <c r="G87" s="83"/>
      <c r="H87" s="83"/>
      <c r="I87" s="83"/>
    </row>
    <row r="88" spans="1:9" ht="12.75">
      <c r="A88" s="89"/>
      <c r="B88" s="81"/>
      <c r="C88" s="82"/>
      <c r="D88" s="83"/>
      <c r="E88" s="83"/>
      <c r="F88" s="83"/>
      <c r="G88" s="83"/>
      <c r="H88" s="83"/>
      <c r="I88" s="83"/>
    </row>
    <row r="89" spans="1:9" ht="12.75">
      <c r="A89" s="89"/>
      <c r="B89" s="81"/>
      <c r="C89" s="82"/>
      <c r="D89" s="83"/>
      <c r="E89" s="83"/>
      <c r="F89" s="83"/>
      <c r="G89" s="83"/>
      <c r="H89" s="83"/>
      <c r="I89" s="83"/>
    </row>
    <row r="90" spans="1:9" ht="12.75">
      <c r="A90" s="89"/>
      <c r="B90" s="81"/>
      <c r="C90" s="82"/>
      <c r="D90" s="83"/>
      <c r="E90" s="83"/>
      <c r="F90" s="83"/>
      <c r="G90" s="83"/>
      <c r="H90" s="83"/>
      <c r="I90" s="83"/>
    </row>
    <row r="91" spans="1:9" ht="12.75">
      <c r="A91" s="89"/>
      <c r="B91" s="81"/>
      <c r="C91" s="82"/>
      <c r="D91" s="83"/>
      <c r="E91" s="83"/>
      <c r="F91" s="83"/>
      <c r="G91" s="83"/>
      <c r="H91" s="83"/>
      <c r="I91" s="83"/>
    </row>
    <row r="92" spans="1:9" ht="12.75">
      <c r="A92" s="89"/>
      <c r="B92" s="81"/>
      <c r="C92" s="82"/>
      <c r="D92" s="83"/>
      <c r="E92" s="83"/>
      <c r="F92" s="83"/>
      <c r="G92" s="83"/>
      <c r="H92" s="83"/>
      <c r="I92" s="83"/>
    </row>
    <row r="93" spans="1:9" ht="12.75">
      <c r="A93" s="89"/>
      <c r="B93" s="81"/>
      <c r="C93" s="82"/>
      <c r="D93" s="83"/>
      <c r="E93" s="83"/>
      <c r="F93" s="83"/>
      <c r="G93" s="83"/>
      <c r="H93" s="83"/>
      <c r="I93" s="83"/>
    </row>
    <row r="94" spans="1:9" ht="12.75">
      <c r="A94" s="89"/>
      <c r="B94" s="81"/>
      <c r="C94" s="82"/>
      <c r="D94" s="83"/>
      <c r="E94" s="83"/>
      <c r="F94" s="83"/>
      <c r="G94" s="83"/>
      <c r="H94" s="83"/>
      <c r="I94" s="83"/>
    </row>
    <row r="95" spans="1:9" ht="12.75">
      <c r="A95" s="89"/>
      <c r="B95" s="81"/>
      <c r="C95" s="82"/>
      <c r="D95" s="83"/>
      <c r="E95" s="83"/>
      <c r="F95" s="83"/>
      <c r="G95" s="83"/>
      <c r="H95" s="83"/>
      <c r="I95" s="83"/>
    </row>
    <row r="96" spans="1:9" ht="12.75">
      <c r="A96" s="89"/>
      <c r="B96" s="81"/>
      <c r="C96" s="82"/>
      <c r="D96" s="83"/>
      <c r="E96" s="83"/>
      <c r="F96" s="83"/>
      <c r="G96" s="83"/>
      <c r="H96" s="83"/>
      <c r="I96" s="83"/>
    </row>
    <row r="97" spans="1:9" ht="12.75">
      <c r="A97" s="89"/>
      <c r="B97" s="81"/>
      <c r="C97" s="82"/>
      <c r="D97" s="83"/>
      <c r="E97" s="83"/>
      <c r="F97" s="83"/>
      <c r="G97" s="83"/>
      <c r="H97" s="83"/>
      <c r="I97" s="83"/>
    </row>
    <row r="98" spans="1:9" ht="12.75">
      <c r="A98" s="89"/>
      <c r="B98" s="81"/>
      <c r="C98" s="82"/>
      <c r="D98" s="83"/>
      <c r="E98" s="83"/>
      <c r="F98" s="83"/>
      <c r="G98" s="83"/>
      <c r="H98" s="83"/>
      <c r="I98" s="83"/>
    </row>
    <row r="99" spans="1:9" ht="12.75">
      <c r="A99" s="89"/>
      <c r="B99" s="81"/>
      <c r="C99" s="82"/>
      <c r="D99" s="83"/>
      <c r="E99" s="83"/>
      <c r="F99" s="83"/>
      <c r="G99" s="83"/>
      <c r="H99" s="83"/>
      <c r="I99" s="83"/>
    </row>
    <row r="100" spans="1:9" ht="12.75">
      <c r="A100" s="89"/>
      <c r="B100" s="81"/>
      <c r="C100" s="82"/>
      <c r="D100" s="83"/>
      <c r="E100" s="83"/>
      <c r="F100" s="83"/>
      <c r="G100" s="83"/>
      <c r="H100" s="83"/>
      <c r="I100" s="83"/>
    </row>
    <row r="101" spans="1:9" ht="12.75">
      <c r="A101" s="89"/>
      <c r="B101" s="81"/>
      <c r="C101" s="82"/>
      <c r="D101" s="83"/>
      <c r="E101" s="83"/>
      <c r="F101" s="83"/>
      <c r="G101" s="83"/>
      <c r="H101" s="83"/>
      <c r="I101" s="83"/>
    </row>
    <row r="102" spans="1:9" ht="12.75">
      <c r="A102" s="89"/>
      <c r="B102" s="81"/>
      <c r="C102" s="82"/>
      <c r="D102" s="83"/>
      <c r="E102" s="83"/>
      <c r="F102" s="83"/>
      <c r="G102" s="83"/>
      <c r="H102" s="83"/>
      <c r="I102" s="83"/>
    </row>
    <row r="103" spans="1:9" ht="12.75">
      <c r="A103" s="89"/>
      <c r="B103" s="81"/>
      <c r="C103" s="82"/>
      <c r="D103" s="83"/>
      <c r="E103" s="83"/>
      <c r="F103" s="83"/>
      <c r="G103" s="83"/>
      <c r="H103" s="83"/>
      <c r="I103" s="83"/>
    </row>
    <row r="104" spans="1:9" ht="12.75">
      <c r="A104" s="89"/>
      <c r="B104" s="81"/>
      <c r="C104" s="82"/>
      <c r="D104" s="83"/>
      <c r="E104" s="83"/>
      <c r="F104" s="83"/>
      <c r="G104" s="83"/>
      <c r="H104" s="83"/>
      <c r="I104" s="83"/>
    </row>
    <row r="105" spans="1:9" ht="12.75">
      <c r="A105" s="89"/>
      <c r="B105" s="81"/>
      <c r="C105" s="82"/>
      <c r="D105" s="83"/>
      <c r="E105" s="83"/>
      <c r="F105" s="83"/>
      <c r="G105" s="83"/>
      <c r="H105" s="83"/>
      <c r="I105" s="83"/>
    </row>
    <row r="106" spans="1:9" ht="12.75">
      <c r="A106" s="89"/>
      <c r="B106" s="81"/>
      <c r="C106" s="82"/>
      <c r="D106" s="83"/>
      <c r="E106" s="83"/>
      <c r="F106" s="83"/>
      <c r="G106" s="83"/>
      <c r="H106" s="83"/>
      <c r="I106" s="83"/>
    </row>
    <row r="107" spans="1:9" ht="12.75">
      <c r="A107" s="89"/>
      <c r="B107" s="81"/>
      <c r="C107" s="82"/>
      <c r="D107" s="83"/>
      <c r="E107" s="83"/>
      <c r="F107" s="83"/>
      <c r="G107" s="83"/>
      <c r="H107" s="83"/>
      <c r="I107" s="83"/>
    </row>
    <row r="108" spans="1:9" ht="12.75">
      <c r="A108" s="89"/>
      <c r="B108" s="81"/>
      <c r="C108" s="82"/>
      <c r="D108" s="83"/>
      <c r="E108" s="83"/>
      <c r="F108" s="83"/>
      <c r="G108" s="83"/>
      <c r="H108" s="83"/>
      <c r="I108" s="83"/>
    </row>
    <row r="109" spans="1:9" ht="12.75">
      <c r="A109" s="89"/>
      <c r="B109" s="81"/>
      <c r="C109" s="82"/>
      <c r="D109" s="83"/>
      <c r="E109" s="83"/>
      <c r="F109" s="83"/>
      <c r="G109" s="83"/>
      <c r="H109" s="83"/>
      <c r="I109" s="83"/>
    </row>
    <row r="110" spans="1:9" ht="12.75">
      <c r="A110" s="89"/>
      <c r="B110" s="81"/>
      <c r="C110" s="82"/>
      <c r="D110" s="83"/>
      <c r="E110" s="83"/>
      <c r="F110" s="83"/>
      <c r="G110" s="83"/>
      <c r="H110" s="83"/>
      <c r="I110" s="83"/>
    </row>
    <row r="111" spans="1:9" ht="12.75">
      <c r="A111" s="89"/>
      <c r="B111" s="81"/>
      <c r="C111" s="82"/>
      <c r="D111" s="83"/>
      <c r="E111" s="83"/>
      <c r="F111" s="83"/>
      <c r="G111" s="83"/>
      <c r="H111" s="83"/>
      <c r="I111" s="83"/>
    </row>
    <row r="112" spans="1:9" ht="12.75">
      <c r="A112" s="89"/>
      <c r="B112" s="81"/>
      <c r="C112" s="82"/>
      <c r="D112" s="83"/>
      <c r="E112" s="83"/>
      <c r="F112" s="83"/>
      <c r="G112" s="83"/>
      <c r="H112" s="83"/>
      <c r="I112" s="83"/>
    </row>
    <row r="113" spans="1:9" ht="12.75">
      <c r="A113" s="89"/>
      <c r="B113" s="81"/>
      <c r="C113" s="82"/>
      <c r="D113" s="83"/>
      <c r="E113" s="83"/>
      <c r="F113" s="83"/>
      <c r="G113" s="83"/>
      <c r="H113" s="83"/>
      <c r="I113" s="83"/>
    </row>
    <row r="114" spans="1:9" ht="12.75">
      <c r="A114" s="89"/>
      <c r="B114" s="81"/>
      <c r="C114" s="82"/>
      <c r="D114" s="83"/>
      <c r="E114" s="83"/>
      <c r="F114" s="83"/>
      <c r="G114" s="83"/>
      <c r="H114" s="83"/>
      <c r="I114" s="83"/>
    </row>
    <row r="115" spans="1:9" ht="12.75">
      <c r="A115" s="89"/>
      <c r="B115" s="81"/>
      <c r="C115" s="82"/>
      <c r="D115" s="83"/>
      <c r="E115" s="83"/>
      <c r="F115" s="83"/>
      <c r="G115" s="83"/>
      <c r="H115" s="83"/>
      <c r="I115" s="83"/>
    </row>
    <row r="116" spans="1:9" ht="12.75">
      <c r="A116" s="89"/>
      <c r="B116" s="81"/>
      <c r="C116" s="82"/>
      <c r="D116" s="83"/>
      <c r="E116" s="83"/>
      <c r="F116" s="83"/>
      <c r="G116" s="83"/>
      <c r="H116" s="83"/>
      <c r="I116" s="83"/>
    </row>
    <row r="117" spans="1:9" ht="12.75">
      <c r="A117" s="89"/>
      <c r="B117" s="81"/>
      <c r="C117" s="82"/>
      <c r="D117" s="83"/>
      <c r="E117" s="83"/>
      <c r="F117" s="83"/>
      <c r="G117" s="83"/>
      <c r="H117" s="83"/>
      <c r="I117" s="83"/>
    </row>
    <row r="118" spans="1:9" ht="12.75">
      <c r="A118" s="89"/>
      <c r="B118" s="81"/>
      <c r="C118" s="82"/>
      <c r="D118" s="83"/>
      <c r="E118" s="83"/>
      <c r="F118" s="83"/>
      <c r="G118" s="83"/>
      <c r="H118" s="83"/>
      <c r="I118" s="83"/>
    </row>
    <row r="119" spans="1:9" ht="12.75">
      <c r="A119" s="89"/>
      <c r="B119" s="81"/>
      <c r="C119" s="82"/>
      <c r="D119" s="83"/>
      <c r="E119" s="83"/>
      <c r="F119" s="83"/>
      <c r="G119" s="83"/>
      <c r="H119" s="83"/>
      <c r="I119" s="83"/>
    </row>
    <row r="120" spans="1:9" ht="12.75">
      <c r="A120" s="89"/>
      <c r="B120" s="81"/>
      <c r="C120" s="82"/>
      <c r="D120" s="83"/>
      <c r="E120" s="83"/>
      <c r="F120" s="83"/>
      <c r="G120" s="83"/>
      <c r="H120" s="83"/>
      <c r="I120" s="83"/>
    </row>
    <row r="121" spans="1:9" ht="12.75">
      <c r="A121" s="89"/>
      <c r="B121" s="81"/>
      <c r="C121" s="82"/>
      <c r="D121" s="83"/>
      <c r="E121" s="83"/>
      <c r="F121" s="83"/>
      <c r="G121" s="83"/>
      <c r="H121" s="83"/>
      <c r="I121" s="83"/>
    </row>
    <row r="122" spans="1:9" ht="12.75">
      <c r="A122" s="89"/>
      <c r="B122" s="81"/>
      <c r="C122" s="82"/>
      <c r="D122" s="83"/>
      <c r="E122" s="83"/>
      <c r="F122" s="83"/>
      <c r="G122" s="83"/>
      <c r="H122" s="83"/>
      <c r="I122" s="83"/>
    </row>
    <row r="123" spans="1:9" ht="12.75">
      <c r="A123" s="89"/>
      <c r="B123" s="81"/>
      <c r="C123" s="82"/>
      <c r="D123" s="83"/>
      <c r="E123" s="83"/>
      <c r="F123" s="83"/>
      <c r="G123" s="83"/>
      <c r="H123" s="83"/>
      <c r="I123" s="83"/>
    </row>
    <row r="124" spans="1:9" ht="12.75">
      <c r="A124" s="89"/>
      <c r="B124" s="81"/>
      <c r="C124" s="82"/>
      <c r="D124" s="83"/>
      <c r="E124" s="83"/>
      <c r="F124" s="83"/>
      <c r="G124" s="83"/>
      <c r="H124" s="83"/>
      <c r="I124" s="83"/>
    </row>
    <row r="125" spans="1:9" ht="12.75">
      <c r="A125" s="89"/>
      <c r="B125" s="81"/>
      <c r="C125" s="82"/>
      <c r="D125" s="83"/>
      <c r="E125" s="83"/>
      <c r="F125" s="83"/>
      <c r="G125" s="83"/>
      <c r="H125" s="83"/>
      <c r="I125" s="83"/>
    </row>
    <row r="126" spans="1:9" ht="12.75">
      <c r="A126" s="89"/>
      <c r="B126" s="81"/>
      <c r="C126" s="82"/>
      <c r="D126" s="83"/>
      <c r="E126" s="83"/>
      <c r="F126" s="83"/>
      <c r="G126" s="83"/>
      <c r="H126" s="83"/>
      <c r="I126" s="83"/>
    </row>
    <row r="127" spans="1:9" ht="12.75">
      <c r="A127" s="89"/>
      <c r="B127" s="81"/>
      <c r="C127" s="82"/>
      <c r="D127" s="83"/>
      <c r="E127" s="83"/>
      <c r="F127" s="83"/>
      <c r="G127" s="83"/>
      <c r="H127" s="83"/>
      <c r="I127" s="83"/>
    </row>
    <row r="128" spans="1:9" ht="12.75">
      <c r="A128" s="89"/>
      <c r="B128" s="81"/>
      <c r="C128" s="82"/>
      <c r="D128" s="83"/>
      <c r="E128" s="83"/>
      <c r="F128" s="83"/>
      <c r="G128" s="83"/>
      <c r="H128" s="83"/>
      <c r="I128" s="83"/>
    </row>
    <row r="129" spans="1:9" ht="12.75">
      <c r="A129" s="89"/>
      <c r="B129" s="81"/>
      <c r="C129" s="82"/>
      <c r="D129" s="83"/>
      <c r="E129" s="83"/>
      <c r="F129" s="83"/>
      <c r="G129" s="83"/>
      <c r="H129" s="83"/>
      <c r="I129" s="83"/>
    </row>
    <row r="130" spans="1:9" ht="12.75">
      <c r="A130" s="89"/>
      <c r="B130" s="81"/>
      <c r="C130" s="82"/>
      <c r="D130" s="83"/>
      <c r="E130" s="83"/>
      <c r="F130" s="83"/>
      <c r="G130" s="83"/>
      <c r="H130" s="83"/>
      <c r="I130" s="83"/>
    </row>
    <row r="131" spans="1:9" ht="12.75">
      <c r="A131" s="89"/>
      <c r="B131" s="81"/>
      <c r="C131" s="82"/>
      <c r="D131" s="83"/>
      <c r="E131" s="83"/>
      <c r="F131" s="83"/>
      <c r="G131" s="83"/>
      <c r="H131" s="83"/>
      <c r="I131" s="83"/>
    </row>
    <row r="132" spans="1:9" ht="12.75">
      <c r="A132" s="89"/>
      <c r="I132" s="83"/>
    </row>
  </sheetData>
  <sheetProtection/>
  <autoFilter ref="A9:I62"/>
  <printOptions horizontalCentered="1"/>
  <pageMargins left="0" right="0" top="0" bottom="0" header="0" footer="0"/>
  <pageSetup fitToHeight="2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5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7.140625" style="48" customWidth="1"/>
    <col min="2" max="2" width="4.28125" style="48" customWidth="1"/>
    <col min="3" max="3" width="23.421875" style="48" customWidth="1"/>
    <col min="4" max="7" width="6.7109375" style="152" customWidth="1"/>
    <col min="8" max="8" width="6.7109375" style="48" customWidth="1"/>
    <col min="9" max="9" width="14.57421875" style="48" customWidth="1"/>
    <col min="10" max="10" width="4.7109375" style="48" customWidth="1"/>
    <col min="11" max="11" width="9.140625" style="139" customWidth="1"/>
  </cols>
  <sheetData>
    <row r="1" spans="1:9" ht="6" customHeight="1">
      <c r="A1" s="61"/>
      <c r="B1" s="60"/>
      <c r="C1" s="60"/>
      <c r="D1" s="141"/>
      <c r="E1" s="141"/>
      <c r="F1" s="141"/>
      <c r="G1" s="141"/>
      <c r="H1" s="60"/>
      <c r="I1" s="60"/>
    </row>
    <row r="2" spans="1:9" ht="15.75">
      <c r="A2" s="268" t="str">
        <f>Startlist!$F4</f>
        <v>South Estonian Rally 2016</v>
      </c>
      <c r="B2" s="268"/>
      <c r="C2" s="268"/>
      <c r="D2" s="268"/>
      <c r="E2" s="268"/>
      <c r="F2" s="268"/>
      <c r="G2" s="268"/>
      <c r="H2" s="268"/>
      <c r="I2" s="268"/>
    </row>
    <row r="3" spans="1:9" ht="15">
      <c r="A3" s="269" t="str">
        <f>Startlist!$F5</f>
        <v>August 12-13, 2016</v>
      </c>
      <c r="B3" s="269"/>
      <c r="C3" s="269"/>
      <c r="D3" s="269"/>
      <c r="E3" s="269"/>
      <c r="F3" s="269"/>
      <c r="G3" s="269"/>
      <c r="H3" s="269"/>
      <c r="I3" s="269"/>
    </row>
    <row r="4" spans="1:9" ht="15">
      <c r="A4" s="269" t="str">
        <f>Startlist!$F6</f>
        <v>Võru</v>
      </c>
      <c r="B4" s="269"/>
      <c r="C4" s="269"/>
      <c r="D4" s="269"/>
      <c r="E4" s="269"/>
      <c r="F4" s="269"/>
      <c r="G4" s="269"/>
      <c r="H4" s="269"/>
      <c r="I4" s="269"/>
    </row>
    <row r="5" spans="1:9" ht="15">
      <c r="A5" s="11" t="s">
        <v>144</v>
      </c>
      <c r="B5" s="47"/>
      <c r="C5" s="47"/>
      <c r="D5" s="142"/>
      <c r="E5" s="142"/>
      <c r="F5" s="142"/>
      <c r="G5" s="142"/>
      <c r="H5" s="47"/>
      <c r="I5" s="47"/>
    </row>
    <row r="6" spans="1:9" ht="12.75">
      <c r="A6" s="35" t="s">
        <v>38</v>
      </c>
      <c r="B6" s="27" t="s">
        <v>39</v>
      </c>
      <c r="C6" s="28" t="s">
        <v>40</v>
      </c>
      <c r="D6" s="270" t="s">
        <v>197</v>
      </c>
      <c r="E6" s="271"/>
      <c r="F6" s="271"/>
      <c r="G6" s="272"/>
      <c r="H6" s="26" t="s">
        <v>49</v>
      </c>
      <c r="I6" s="26" t="s">
        <v>59</v>
      </c>
    </row>
    <row r="7" spans="1:9" ht="12.75">
      <c r="A7" s="34" t="s">
        <v>61</v>
      </c>
      <c r="B7" s="29"/>
      <c r="C7" s="30" t="s">
        <v>36</v>
      </c>
      <c r="D7" s="144" t="s">
        <v>41</v>
      </c>
      <c r="E7" s="144" t="s">
        <v>42</v>
      </c>
      <c r="F7" s="144" t="s">
        <v>43</v>
      </c>
      <c r="G7" s="144" t="s">
        <v>44</v>
      </c>
      <c r="H7" s="33"/>
      <c r="I7" s="34" t="s">
        <v>60</v>
      </c>
    </row>
    <row r="8" spans="1:12" ht="12.75">
      <c r="A8" s="210" t="s">
        <v>348</v>
      </c>
      <c r="B8" s="211">
        <v>2</v>
      </c>
      <c r="C8" s="212" t="s">
        <v>349</v>
      </c>
      <c r="D8" s="213" t="s">
        <v>350</v>
      </c>
      <c r="E8" s="214" t="s">
        <v>351</v>
      </c>
      <c r="F8" s="214" t="s">
        <v>352</v>
      </c>
      <c r="G8" s="214" t="s">
        <v>353</v>
      </c>
      <c r="H8" s="215"/>
      <c r="I8" s="216" t="s">
        <v>354</v>
      </c>
      <c r="J8" s="217"/>
      <c r="K8" s="250"/>
      <c r="L8" s="219"/>
    </row>
    <row r="9" spans="1:12" ht="12.75">
      <c r="A9" s="220" t="s">
        <v>68</v>
      </c>
      <c r="B9" s="221"/>
      <c r="C9" s="222" t="s">
        <v>71</v>
      </c>
      <c r="D9" s="223" t="s">
        <v>355</v>
      </c>
      <c r="E9" s="224" t="s">
        <v>355</v>
      </c>
      <c r="F9" s="224" t="s">
        <v>355</v>
      </c>
      <c r="G9" s="224" t="s">
        <v>355</v>
      </c>
      <c r="H9" s="225"/>
      <c r="I9" s="209" t="s">
        <v>356</v>
      </c>
      <c r="J9" s="217"/>
      <c r="K9" s="218"/>
      <c r="L9" s="219"/>
    </row>
    <row r="10" spans="1:12" ht="12.75">
      <c r="A10" s="210" t="s">
        <v>357</v>
      </c>
      <c r="B10" s="211">
        <v>1</v>
      </c>
      <c r="C10" s="212" t="s">
        <v>358</v>
      </c>
      <c r="D10" s="213" t="s">
        <v>359</v>
      </c>
      <c r="E10" s="214" t="s">
        <v>360</v>
      </c>
      <c r="F10" s="214" t="s">
        <v>361</v>
      </c>
      <c r="G10" s="214" t="s">
        <v>362</v>
      </c>
      <c r="H10" s="215"/>
      <c r="I10" s="216" t="s">
        <v>363</v>
      </c>
      <c r="J10" s="217"/>
      <c r="K10" s="250"/>
      <c r="L10" s="219"/>
    </row>
    <row r="11" spans="1:12" ht="12.75">
      <c r="A11" s="220" t="s">
        <v>147</v>
      </c>
      <c r="B11" s="221"/>
      <c r="C11" s="222" t="s">
        <v>233</v>
      </c>
      <c r="D11" s="223" t="s">
        <v>364</v>
      </c>
      <c r="E11" s="224" t="s">
        <v>365</v>
      </c>
      <c r="F11" s="224" t="s">
        <v>365</v>
      </c>
      <c r="G11" s="224" t="s">
        <v>365</v>
      </c>
      <c r="H11" s="225"/>
      <c r="I11" s="209" t="s">
        <v>366</v>
      </c>
      <c r="J11" s="217"/>
      <c r="K11" s="218"/>
      <c r="L11" s="219"/>
    </row>
    <row r="12" spans="1:12" ht="12.75">
      <c r="A12" s="210" t="s">
        <v>367</v>
      </c>
      <c r="B12" s="211">
        <v>4</v>
      </c>
      <c r="C12" s="212" t="s">
        <v>368</v>
      </c>
      <c r="D12" s="213" t="s">
        <v>369</v>
      </c>
      <c r="E12" s="214" t="s">
        <v>370</v>
      </c>
      <c r="F12" s="214" t="s">
        <v>371</v>
      </c>
      <c r="G12" s="214" t="s">
        <v>372</v>
      </c>
      <c r="H12" s="215"/>
      <c r="I12" s="216" t="s">
        <v>373</v>
      </c>
      <c r="J12" s="217"/>
      <c r="K12" s="250"/>
      <c r="L12" s="219"/>
    </row>
    <row r="13" spans="1:12" ht="12.75">
      <c r="A13" s="220" t="s">
        <v>68</v>
      </c>
      <c r="B13" s="221"/>
      <c r="C13" s="222" t="s">
        <v>71</v>
      </c>
      <c r="D13" s="223" t="s">
        <v>374</v>
      </c>
      <c r="E13" s="224" t="s">
        <v>375</v>
      </c>
      <c r="F13" s="224" t="s">
        <v>375</v>
      </c>
      <c r="G13" s="224" t="s">
        <v>375</v>
      </c>
      <c r="H13" s="225"/>
      <c r="I13" s="209" t="s">
        <v>376</v>
      </c>
      <c r="J13" s="217"/>
      <c r="K13" s="218"/>
      <c r="L13" s="219"/>
    </row>
    <row r="14" spans="1:12" ht="12.75">
      <c r="A14" s="210" t="s">
        <v>377</v>
      </c>
      <c r="B14" s="211">
        <v>6</v>
      </c>
      <c r="C14" s="212" t="s">
        <v>378</v>
      </c>
      <c r="D14" s="213" t="s">
        <v>379</v>
      </c>
      <c r="E14" s="214" t="s">
        <v>380</v>
      </c>
      <c r="F14" s="214" t="s">
        <v>381</v>
      </c>
      <c r="G14" s="214" t="s">
        <v>382</v>
      </c>
      <c r="H14" s="215"/>
      <c r="I14" s="216" t="s">
        <v>383</v>
      </c>
      <c r="J14" s="217"/>
      <c r="K14" s="250"/>
      <c r="L14" s="219"/>
    </row>
    <row r="15" spans="1:12" ht="12.75">
      <c r="A15" s="220" t="s">
        <v>91</v>
      </c>
      <c r="B15" s="221"/>
      <c r="C15" s="222" t="s">
        <v>200</v>
      </c>
      <c r="D15" s="223" t="s">
        <v>453</v>
      </c>
      <c r="E15" s="224" t="s">
        <v>384</v>
      </c>
      <c r="F15" s="224" t="s">
        <v>384</v>
      </c>
      <c r="G15" s="224" t="s">
        <v>384</v>
      </c>
      <c r="H15" s="225"/>
      <c r="I15" s="209" t="s">
        <v>385</v>
      </c>
      <c r="J15" s="217"/>
      <c r="K15" s="218"/>
      <c r="L15" s="219"/>
    </row>
    <row r="16" spans="1:12" ht="12.75">
      <c r="A16" s="210" t="s">
        <v>447</v>
      </c>
      <c r="B16" s="211">
        <v>8</v>
      </c>
      <c r="C16" s="212" t="s">
        <v>401</v>
      </c>
      <c r="D16" s="213" t="s">
        <v>448</v>
      </c>
      <c r="E16" s="214" t="s">
        <v>449</v>
      </c>
      <c r="F16" s="214" t="s">
        <v>450</v>
      </c>
      <c r="G16" s="214" t="s">
        <v>451</v>
      </c>
      <c r="H16" s="215"/>
      <c r="I16" s="216" t="s">
        <v>452</v>
      </c>
      <c r="J16" s="217"/>
      <c r="K16" s="250"/>
      <c r="L16" s="219"/>
    </row>
    <row r="17" spans="1:12" ht="12.75">
      <c r="A17" s="220" t="s">
        <v>91</v>
      </c>
      <c r="B17" s="221"/>
      <c r="C17" s="222" t="s">
        <v>79</v>
      </c>
      <c r="D17" s="223" t="s">
        <v>473</v>
      </c>
      <c r="E17" s="224" t="s">
        <v>453</v>
      </c>
      <c r="F17" s="224" t="s">
        <v>453</v>
      </c>
      <c r="G17" s="224" t="s">
        <v>453</v>
      </c>
      <c r="H17" s="225"/>
      <c r="I17" s="209" t="s">
        <v>454</v>
      </c>
      <c r="J17" s="217"/>
      <c r="K17" s="218"/>
      <c r="L17" s="219"/>
    </row>
    <row r="18" spans="1:12" ht="12.75">
      <c r="A18" s="210" t="s">
        <v>455</v>
      </c>
      <c r="B18" s="211">
        <v>15</v>
      </c>
      <c r="C18" s="212" t="s">
        <v>407</v>
      </c>
      <c r="D18" s="213" t="s">
        <v>456</v>
      </c>
      <c r="E18" s="214" t="s">
        <v>457</v>
      </c>
      <c r="F18" s="214" t="s">
        <v>458</v>
      </c>
      <c r="G18" s="214" t="s">
        <v>458</v>
      </c>
      <c r="H18" s="215"/>
      <c r="I18" s="216" t="s">
        <v>459</v>
      </c>
      <c r="J18" s="217"/>
      <c r="K18" s="250"/>
      <c r="L18" s="219"/>
    </row>
    <row r="19" spans="1:12" ht="12.75">
      <c r="A19" s="220" t="s">
        <v>84</v>
      </c>
      <c r="B19" s="221"/>
      <c r="C19" s="222" t="s">
        <v>96</v>
      </c>
      <c r="D19" s="223" t="s">
        <v>489</v>
      </c>
      <c r="E19" s="224" t="s">
        <v>498</v>
      </c>
      <c r="F19" s="224" t="s">
        <v>461</v>
      </c>
      <c r="G19" s="224" t="s">
        <v>552</v>
      </c>
      <c r="H19" s="225"/>
      <c r="I19" s="209" t="s">
        <v>463</v>
      </c>
      <c r="J19" s="217"/>
      <c r="K19" s="218"/>
      <c r="L19" s="219"/>
    </row>
    <row r="20" spans="1:12" ht="12.75">
      <c r="A20" s="210" t="s">
        <v>464</v>
      </c>
      <c r="B20" s="211">
        <v>9</v>
      </c>
      <c r="C20" s="212" t="s">
        <v>402</v>
      </c>
      <c r="D20" s="213" t="s">
        <v>465</v>
      </c>
      <c r="E20" s="214" t="s">
        <v>466</v>
      </c>
      <c r="F20" s="214" t="s">
        <v>467</v>
      </c>
      <c r="G20" s="214" t="s">
        <v>468</v>
      </c>
      <c r="H20" s="215"/>
      <c r="I20" s="216" t="s">
        <v>469</v>
      </c>
      <c r="J20" s="217"/>
      <c r="K20" s="250"/>
      <c r="L20" s="219"/>
    </row>
    <row r="21" spans="1:12" ht="12.75">
      <c r="A21" s="220" t="s">
        <v>91</v>
      </c>
      <c r="B21" s="221"/>
      <c r="C21" s="222" t="s">
        <v>200</v>
      </c>
      <c r="D21" s="223" t="s">
        <v>491</v>
      </c>
      <c r="E21" s="224" t="s">
        <v>481</v>
      </c>
      <c r="F21" s="224" t="s">
        <v>471</v>
      </c>
      <c r="G21" s="224" t="s">
        <v>471</v>
      </c>
      <c r="H21" s="225"/>
      <c r="I21" s="209" t="s">
        <v>472</v>
      </c>
      <c r="J21" s="217"/>
      <c r="K21" s="218"/>
      <c r="L21" s="219"/>
    </row>
    <row r="22" spans="1:12" ht="12.75">
      <c r="A22" s="210" t="s">
        <v>553</v>
      </c>
      <c r="B22" s="211">
        <v>208</v>
      </c>
      <c r="C22" s="212" t="s">
        <v>443</v>
      </c>
      <c r="D22" s="213" t="s">
        <v>466</v>
      </c>
      <c r="E22" s="214" t="s">
        <v>554</v>
      </c>
      <c r="F22" s="214" t="s">
        <v>555</v>
      </c>
      <c r="G22" s="214" t="s">
        <v>556</v>
      </c>
      <c r="H22" s="215"/>
      <c r="I22" s="216" t="s">
        <v>557</v>
      </c>
      <c r="J22" s="217"/>
      <c r="K22" s="250"/>
      <c r="L22" s="219"/>
    </row>
    <row r="23" spans="1:12" ht="12.75">
      <c r="A23" s="220" t="s">
        <v>132</v>
      </c>
      <c r="B23" s="221"/>
      <c r="C23" s="222" t="s">
        <v>90</v>
      </c>
      <c r="D23" s="223" t="s">
        <v>460</v>
      </c>
      <c r="E23" s="224" t="s">
        <v>461</v>
      </c>
      <c r="F23" s="224" t="s">
        <v>488</v>
      </c>
      <c r="G23" s="224" t="s">
        <v>488</v>
      </c>
      <c r="H23" s="225"/>
      <c r="I23" s="209" t="s">
        <v>558</v>
      </c>
      <c r="J23" s="217"/>
      <c r="K23" s="218"/>
      <c r="L23" s="219"/>
    </row>
    <row r="24" spans="1:12" ht="12.75">
      <c r="A24" s="210" t="s">
        <v>474</v>
      </c>
      <c r="B24" s="211">
        <v>22</v>
      </c>
      <c r="C24" s="212" t="s">
        <v>413</v>
      </c>
      <c r="D24" s="213" t="s">
        <v>559</v>
      </c>
      <c r="E24" s="214" t="s">
        <v>465</v>
      </c>
      <c r="F24" s="214" t="s">
        <v>522</v>
      </c>
      <c r="G24" s="214" t="s">
        <v>560</v>
      </c>
      <c r="H24" s="215"/>
      <c r="I24" s="216" t="s">
        <v>561</v>
      </c>
      <c r="J24" s="217"/>
      <c r="K24" s="250"/>
      <c r="L24" s="219"/>
    </row>
    <row r="25" spans="1:12" ht="12.75">
      <c r="A25" s="220" t="s">
        <v>84</v>
      </c>
      <c r="B25" s="221"/>
      <c r="C25" s="222" t="s">
        <v>99</v>
      </c>
      <c r="D25" s="223" t="s">
        <v>513</v>
      </c>
      <c r="E25" s="224" t="s">
        <v>525</v>
      </c>
      <c r="F25" s="224" t="s">
        <v>498</v>
      </c>
      <c r="G25" s="224" t="s">
        <v>462</v>
      </c>
      <c r="H25" s="225"/>
      <c r="I25" s="209" t="s">
        <v>562</v>
      </c>
      <c r="J25" s="217"/>
      <c r="K25" s="218"/>
      <c r="L25" s="219"/>
    </row>
    <row r="26" spans="1:12" ht="12.75">
      <c r="A26" s="210" t="s">
        <v>563</v>
      </c>
      <c r="B26" s="211">
        <v>16</v>
      </c>
      <c r="C26" s="212" t="s">
        <v>408</v>
      </c>
      <c r="D26" s="213" t="s">
        <v>502</v>
      </c>
      <c r="E26" s="214" t="s">
        <v>503</v>
      </c>
      <c r="F26" s="214" t="s">
        <v>504</v>
      </c>
      <c r="G26" s="214" t="s">
        <v>505</v>
      </c>
      <c r="H26" s="215"/>
      <c r="I26" s="216" t="s">
        <v>506</v>
      </c>
      <c r="J26" s="217"/>
      <c r="K26" s="250"/>
      <c r="L26" s="219"/>
    </row>
    <row r="27" spans="1:12" ht="12.75">
      <c r="A27" s="220" t="s">
        <v>84</v>
      </c>
      <c r="B27" s="221"/>
      <c r="C27" s="222" t="s">
        <v>96</v>
      </c>
      <c r="D27" s="223" t="s">
        <v>539</v>
      </c>
      <c r="E27" s="224" t="s">
        <v>462</v>
      </c>
      <c r="F27" s="224" t="s">
        <v>480</v>
      </c>
      <c r="G27" s="224" t="s">
        <v>498</v>
      </c>
      <c r="H27" s="225"/>
      <c r="I27" s="209" t="s">
        <v>507</v>
      </c>
      <c r="J27" s="217"/>
      <c r="K27" s="218"/>
      <c r="L27" s="219"/>
    </row>
    <row r="28" spans="1:12" ht="12.75">
      <c r="A28" s="210" t="s">
        <v>564</v>
      </c>
      <c r="B28" s="211">
        <v>207</v>
      </c>
      <c r="C28" s="212" t="s">
        <v>442</v>
      </c>
      <c r="D28" s="213" t="s">
        <v>456</v>
      </c>
      <c r="E28" s="214" t="s">
        <v>565</v>
      </c>
      <c r="F28" s="214" t="s">
        <v>566</v>
      </c>
      <c r="G28" s="214" t="s">
        <v>567</v>
      </c>
      <c r="H28" s="215"/>
      <c r="I28" s="216" t="s">
        <v>568</v>
      </c>
      <c r="J28" s="217"/>
      <c r="K28" s="250"/>
      <c r="L28" s="219"/>
    </row>
    <row r="29" spans="1:12" ht="12.75">
      <c r="A29" s="220" t="s">
        <v>132</v>
      </c>
      <c r="B29" s="221"/>
      <c r="C29" s="222" t="s">
        <v>102</v>
      </c>
      <c r="D29" s="223" t="s">
        <v>500</v>
      </c>
      <c r="E29" s="224" t="s">
        <v>499</v>
      </c>
      <c r="F29" s="224" t="s">
        <v>513</v>
      </c>
      <c r="G29" s="224" t="s">
        <v>569</v>
      </c>
      <c r="H29" s="225"/>
      <c r="I29" s="209" t="s">
        <v>570</v>
      </c>
      <c r="J29" s="217"/>
      <c r="K29" s="218"/>
      <c r="L29" s="219"/>
    </row>
    <row r="30" spans="1:12" ht="12.75">
      <c r="A30" s="210" t="s">
        <v>492</v>
      </c>
      <c r="B30" s="211">
        <v>209</v>
      </c>
      <c r="C30" s="212" t="s">
        <v>444</v>
      </c>
      <c r="D30" s="213" t="s">
        <v>571</v>
      </c>
      <c r="E30" s="214" t="s">
        <v>465</v>
      </c>
      <c r="F30" s="214" t="s">
        <v>572</v>
      </c>
      <c r="G30" s="214" t="s">
        <v>573</v>
      </c>
      <c r="H30" s="215"/>
      <c r="I30" s="216" t="s">
        <v>574</v>
      </c>
      <c r="J30" s="217"/>
      <c r="K30" s="250"/>
      <c r="L30" s="219"/>
    </row>
    <row r="31" spans="1:12" ht="12.75">
      <c r="A31" s="220" t="s">
        <v>132</v>
      </c>
      <c r="B31" s="221"/>
      <c r="C31" s="222" t="s">
        <v>102</v>
      </c>
      <c r="D31" s="223" t="s">
        <v>516</v>
      </c>
      <c r="E31" s="224" t="s">
        <v>517</v>
      </c>
      <c r="F31" s="224" t="s">
        <v>575</v>
      </c>
      <c r="G31" s="224" t="s">
        <v>576</v>
      </c>
      <c r="H31" s="225"/>
      <c r="I31" s="209" t="s">
        <v>577</v>
      </c>
      <c r="J31" s="217"/>
      <c r="K31" s="218"/>
      <c r="L31" s="219"/>
    </row>
    <row r="32" spans="1:12" ht="12.75">
      <c r="A32" s="210" t="s">
        <v>518</v>
      </c>
      <c r="B32" s="211">
        <v>7</v>
      </c>
      <c r="C32" s="212" t="s">
        <v>386</v>
      </c>
      <c r="D32" s="213" t="s">
        <v>387</v>
      </c>
      <c r="E32" s="214" t="s">
        <v>388</v>
      </c>
      <c r="F32" s="214" t="s">
        <v>389</v>
      </c>
      <c r="G32" s="214" t="s">
        <v>390</v>
      </c>
      <c r="H32" s="215"/>
      <c r="I32" s="216" t="s">
        <v>391</v>
      </c>
      <c r="J32" s="217"/>
      <c r="K32" s="250"/>
      <c r="L32" s="219"/>
    </row>
    <row r="33" spans="1:12" ht="12.75">
      <c r="A33" s="220" t="s">
        <v>68</v>
      </c>
      <c r="B33" s="221"/>
      <c r="C33" s="222" t="s">
        <v>77</v>
      </c>
      <c r="D33" s="223" t="s">
        <v>470</v>
      </c>
      <c r="E33" s="224" t="s">
        <v>471</v>
      </c>
      <c r="F33" s="224" t="s">
        <v>473</v>
      </c>
      <c r="G33" s="224" t="s">
        <v>702</v>
      </c>
      <c r="H33" s="225"/>
      <c r="I33" s="209" t="s">
        <v>392</v>
      </c>
      <c r="J33" s="217"/>
      <c r="K33" s="218"/>
      <c r="L33" s="219"/>
    </row>
    <row r="34" spans="1:12" ht="12.75">
      <c r="A34" s="210" t="s">
        <v>579</v>
      </c>
      <c r="B34" s="211">
        <v>20</v>
      </c>
      <c r="C34" s="212" t="s">
        <v>412</v>
      </c>
      <c r="D34" s="213" t="s">
        <v>509</v>
      </c>
      <c r="E34" s="214" t="s">
        <v>510</v>
      </c>
      <c r="F34" s="214" t="s">
        <v>511</v>
      </c>
      <c r="G34" s="214" t="s">
        <v>396</v>
      </c>
      <c r="H34" s="215"/>
      <c r="I34" s="216" t="s">
        <v>512</v>
      </c>
      <c r="J34" s="217"/>
      <c r="K34" s="250"/>
      <c r="L34" s="219"/>
    </row>
    <row r="35" spans="1:12" ht="12.75">
      <c r="A35" s="220" t="s">
        <v>88</v>
      </c>
      <c r="B35" s="221"/>
      <c r="C35" s="222" t="s">
        <v>87</v>
      </c>
      <c r="D35" s="223" t="s">
        <v>580</v>
      </c>
      <c r="E35" s="224" t="s">
        <v>543</v>
      </c>
      <c r="F35" s="224" t="s">
        <v>581</v>
      </c>
      <c r="G35" s="224" t="s">
        <v>534</v>
      </c>
      <c r="H35" s="225"/>
      <c r="I35" s="209" t="s">
        <v>514</v>
      </c>
      <c r="J35" s="217"/>
      <c r="K35" s="218"/>
      <c r="L35" s="219"/>
    </row>
    <row r="36" spans="1:12" ht="12.75">
      <c r="A36" s="210" t="s">
        <v>526</v>
      </c>
      <c r="B36" s="211">
        <v>11</v>
      </c>
      <c r="C36" s="212" t="s">
        <v>404</v>
      </c>
      <c r="D36" s="213" t="s">
        <v>475</v>
      </c>
      <c r="E36" s="214" t="s">
        <v>476</v>
      </c>
      <c r="F36" s="214" t="s">
        <v>477</v>
      </c>
      <c r="G36" s="214" t="s">
        <v>478</v>
      </c>
      <c r="H36" s="215"/>
      <c r="I36" s="216" t="s">
        <v>479</v>
      </c>
      <c r="J36" s="217"/>
      <c r="K36" s="250"/>
      <c r="L36" s="219"/>
    </row>
    <row r="37" spans="1:12" ht="12.75">
      <c r="A37" s="220" t="s">
        <v>84</v>
      </c>
      <c r="B37" s="221"/>
      <c r="C37" s="222" t="s">
        <v>96</v>
      </c>
      <c r="D37" s="223" t="s">
        <v>517</v>
      </c>
      <c r="E37" s="224" t="s">
        <v>480</v>
      </c>
      <c r="F37" s="224" t="s">
        <v>582</v>
      </c>
      <c r="G37" s="224" t="s">
        <v>539</v>
      </c>
      <c r="H37" s="225"/>
      <c r="I37" s="209" t="s">
        <v>482</v>
      </c>
      <c r="J37" s="217"/>
      <c r="K37" s="218"/>
      <c r="L37" s="219"/>
    </row>
    <row r="38" spans="1:12" ht="12.75">
      <c r="A38" s="210" t="s">
        <v>533</v>
      </c>
      <c r="B38" s="211">
        <v>23</v>
      </c>
      <c r="C38" s="212" t="s">
        <v>414</v>
      </c>
      <c r="D38" s="213" t="s">
        <v>583</v>
      </c>
      <c r="E38" s="214" t="s">
        <v>584</v>
      </c>
      <c r="F38" s="214" t="s">
        <v>585</v>
      </c>
      <c r="G38" s="214" t="s">
        <v>586</v>
      </c>
      <c r="H38" s="215"/>
      <c r="I38" s="216" t="s">
        <v>479</v>
      </c>
      <c r="J38" s="217"/>
      <c r="K38" s="250"/>
      <c r="L38" s="219"/>
    </row>
    <row r="39" spans="1:12" ht="12.75">
      <c r="A39" s="220" t="s">
        <v>91</v>
      </c>
      <c r="B39" s="221"/>
      <c r="C39" s="222" t="s">
        <v>79</v>
      </c>
      <c r="D39" s="223" t="s">
        <v>666</v>
      </c>
      <c r="E39" s="224" t="s">
        <v>536</v>
      </c>
      <c r="F39" s="224" t="s">
        <v>536</v>
      </c>
      <c r="G39" s="224" t="s">
        <v>491</v>
      </c>
      <c r="H39" s="225"/>
      <c r="I39" s="209" t="s">
        <v>482</v>
      </c>
      <c r="J39" s="217"/>
      <c r="K39" s="218"/>
      <c r="L39" s="219"/>
    </row>
    <row r="40" spans="1:12" ht="12.75">
      <c r="A40" s="210" t="s">
        <v>587</v>
      </c>
      <c r="B40" s="211">
        <v>205</v>
      </c>
      <c r="C40" s="212" t="s">
        <v>440</v>
      </c>
      <c r="D40" s="213" t="s">
        <v>588</v>
      </c>
      <c r="E40" s="214" t="s">
        <v>589</v>
      </c>
      <c r="F40" s="214" t="s">
        <v>585</v>
      </c>
      <c r="G40" s="214" t="s">
        <v>590</v>
      </c>
      <c r="H40" s="215"/>
      <c r="I40" s="216" t="s">
        <v>591</v>
      </c>
      <c r="J40" s="217"/>
      <c r="K40" s="250"/>
      <c r="L40" s="219"/>
    </row>
    <row r="41" spans="1:12" ht="12.75">
      <c r="A41" s="220" t="s">
        <v>132</v>
      </c>
      <c r="B41" s="221"/>
      <c r="C41" s="222" t="s">
        <v>102</v>
      </c>
      <c r="D41" s="223" t="s">
        <v>538</v>
      </c>
      <c r="E41" s="224" t="s">
        <v>592</v>
      </c>
      <c r="F41" s="224" t="s">
        <v>536</v>
      </c>
      <c r="G41" s="224" t="s">
        <v>536</v>
      </c>
      <c r="H41" s="225"/>
      <c r="I41" s="209" t="s">
        <v>593</v>
      </c>
      <c r="J41" s="217"/>
      <c r="K41" s="218"/>
      <c r="L41" s="219"/>
    </row>
    <row r="42" spans="1:12" ht="12.75">
      <c r="A42" s="210" t="s">
        <v>594</v>
      </c>
      <c r="B42" s="211">
        <v>12</v>
      </c>
      <c r="C42" s="212" t="s">
        <v>405</v>
      </c>
      <c r="D42" s="213" t="s">
        <v>483</v>
      </c>
      <c r="E42" s="214" t="s">
        <v>484</v>
      </c>
      <c r="F42" s="214" t="s">
        <v>485</v>
      </c>
      <c r="G42" s="214" t="s">
        <v>486</v>
      </c>
      <c r="H42" s="215"/>
      <c r="I42" s="216" t="s">
        <v>487</v>
      </c>
      <c r="J42" s="217"/>
      <c r="K42" s="250"/>
      <c r="L42" s="219"/>
    </row>
    <row r="43" spans="1:12" ht="12.75">
      <c r="A43" s="220" t="s">
        <v>88</v>
      </c>
      <c r="B43" s="221"/>
      <c r="C43" s="222" t="s">
        <v>105</v>
      </c>
      <c r="D43" s="223" t="s">
        <v>595</v>
      </c>
      <c r="E43" s="224" t="s">
        <v>667</v>
      </c>
      <c r="F43" s="224" t="s">
        <v>535</v>
      </c>
      <c r="G43" s="224" t="s">
        <v>535</v>
      </c>
      <c r="H43" s="225"/>
      <c r="I43" s="209" t="s">
        <v>490</v>
      </c>
      <c r="J43" s="217"/>
      <c r="K43" s="218"/>
      <c r="L43" s="219"/>
    </row>
    <row r="44" spans="1:12" ht="12.75">
      <c r="A44" s="210" t="s">
        <v>596</v>
      </c>
      <c r="B44" s="211">
        <v>17</v>
      </c>
      <c r="C44" s="212" t="s">
        <v>409</v>
      </c>
      <c r="D44" s="213" t="s">
        <v>519</v>
      </c>
      <c r="E44" s="214" t="s">
        <v>520</v>
      </c>
      <c r="F44" s="214" t="s">
        <v>521</v>
      </c>
      <c r="G44" s="214" t="s">
        <v>522</v>
      </c>
      <c r="H44" s="215"/>
      <c r="I44" s="216" t="s">
        <v>523</v>
      </c>
      <c r="J44" s="217"/>
      <c r="K44" s="250"/>
      <c r="L44" s="219"/>
    </row>
    <row r="45" spans="1:12" ht="12.75">
      <c r="A45" s="220" t="s">
        <v>88</v>
      </c>
      <c r="B45" s="221"/>
      <c r="C45" s="222" t="s">
        <v>87</v>
      </c>
      <c r="D45" s="223" t="s">
        <v>668</v>
      </c>
      <c r="E45" s="224" t="s">
        <v>669</v>
      </c>
      <c r="F45" s="224" t="s">
        <v>597</v>
      </c>
      <c r="G45" s="224" t="s">
        <v>598</v>
      </c>
      <c r="H45" s="225"/>
      <c r="I45" s="209" t="s">
        <v>524</v>
      </c>
      <c r="J45" s="217"/>
      <c r="K45" s="218"/>
      <c r="L45" s="219"/>
    </row>
    <row r="46" spans="1:12" ht="12.75">
      <c r="A46" s="210" t="s">
        <v>599</v>
      </c>
      <c r="B46" s="211">
        <v>204</v>
      </c>
      <c r="C46" s="212" t="s">
        <v>439</v>
      </c>
      <c r="D46" s="213" t="s">
        <v>600</v>
      </c>
      <c r="E46" s="214" t="s">
        <v>589</v>
      </c>
      <c r="F46" s="214" t="s">
        <v>601</v>
      </c>
      <c r="G46" s="214" t="s">
        <v>602</v>
      </c>
      <c r="H46" s="215"/>
      <c r="I46" s="216" t="s">
        <v>603</v>
      </c>
      <c r="J46" s="217"/>
      <c r="K46" s="250"/>
      <c r="L46" s="219"/>
    </row>
    <row r="47" spans="1:12" ht="12.75">
      <c r="A47" s="220" t="s">
        <v>132</v>
      </c>
      <c r="B47" s="221"/>
      <c r="C47" s="222" t="s">
        <v>102</v>
      </c>
      <c r="D47" s="223" t="s">
        <v>604</v>
      </c>
      <c r="E47" s="224" t="s">
        <v>592</v>
      </c>
      <c r="F47" s="224" t="s">
        <v>547</v>
      </c>
      <c r="G47" s="224" t="s">
        <v>547</v>
      </c>
      <c r="H47" s="225"/>
      <c r="I47" s="209" t="s">
        <v>605</v>
      </c>
      <c r="J47" s="217"/>
      <c r="K47" s="218"/>
      <c r="L47" s="219"/>
    </row>
    <row r="48" spans="1:12" ht="12.75">
      <c r="A48" s="210" t="s">
        <v>606</v>
      </c>
      <c r="B48" s="211">
        <v>3</v>
      </c>
      <c r="C48" s="212" t="s">
        <v>393</v>
      </c>
      <c r="D48" s="213" t="s">
        <v>394</v>
      </c>
      <c r="E48" s="214" t="s">
        <v>395</v>
      </c>
      <c r="F48" s="214" t="s">
        <v>396</v>
      </c>
      <c r="G48" s="214" t="s">
        <v>397</v>
      </c>
      <c r="H48" s="215"/>
      <c r="I48" s="216" t="s">
        <v>398</v>
      </c>
      <c r="J48" s="217"/>
      <c r="K48" s="250"/>
      <c r="L48" s="219"/>
    </row>
    <row r="49" spans="1:12" ht="12.75">
      <c r="A49" s="220" t="s">
        <v>68</v>
      </c>
      <c r="B49" s="221"/>
      <c r="C49" s="222" t="s">
        <v>77</v>
      </c>
      <c r="D49" s="223" t="s">
        <v>670</v>
      </c>
      <c r="E49" s="224" t="s">
        <v>671</v>
      </c>
      <c r="F49" s="224" t="s">
        <v>525</v>
      </c>
      <c r="G49" s="224" t="s">
        <v>517</v>
      </c>
      <c r="H49" s="225"/>
      <c r="I49" s="209" t="s">
        <v>399</v>
      </c>
      <c r="J49" s="217"/>
      <c r="K49" s="218"/>
      <c r="L49" s="219"/>
    </row>
    <row r="50" spans="1:12" ht="12.75">
      <c r="A50" s="210" t="s">
        <v>608</v>
      </c>
      <c r="B50" s="211">
        <v>206</v>
      </c>
      <c r="C50" s="212" t="s">
        <v>441</v>
      </c>
      <c r="D50" s="213" t="s">
        <v>609</v>
      </c>
      <c r="E50" s="214" t="s">
        <v>610</v>
      </c>
      <c r="F50" s="214" t="s">
        <v>611</v>
      </c>
      <c r="G50" s="214" t="s">
        <v>495</v>
      </c>
      <c r="H50" s="215"/>
      <c r="I50" s="216" t="s">
        <v>612</v>
      </c>
      <c r="J50" s="217"/>
      <c r="K50" s="250"/>
      <c r="L50" s="219"/>
    </row>
    <row r="51" spans="1:12" ht="12.75">
      <c r="A51" s="220" t="s">
        <v>132</v>
      </c>
      <c r="B51" s="221"/>
      <c r="C51" s="222" t="s">
        <v>102</v>
      </c>
      <c r="D51" s="223" t="s">
        <v>672</v>
      </c>
      <c r="E51" s="224" t="s">
        <v>673</v>
      </c>
      <c r="F51" s="224" t="s">
        <v>613</v>
      </c>
      <c r="G51" s="224" t="s">
        <v>613</v>
      </c>
      <c r="H51" s="225"/>
      <c r="I51" s="209" t="s">
        <v>614</v>
      </c>
      <c r="J51" s="217"/>
      <c r="K51" s="218"/>
      <c r="L51" s="219"/>
    </row>
    <row r="52" spans="1:12" ht="12.75">
      <c r="A52" s="210" t="s">
        <v>615</v>
      </c>
      <c r="B52" s="211">
        <v>200</v>
      </c>
      <c r="C52" s="212" t="s">
        <v>437</v>
      </c>
      <c r="D52" s="213" t="s">
        <v>616</v>
      </c>
      <c r="E52" s="214" t="s">
        <v>528</v>
      </c>
      <c r="F52" s="214" t="s">
        <v>617</v>
      </c>
      <c r="G52" s="214" t="s">
        <v>611</v>
      </c>
      <c r="H52" s="215"/>
      <c r="I52" s="216" t="s">
        <v>618</v>
      </c>
      <c r="J52" s="217"/>
      <c r="K52" s="250"/>
      <c r="L52" s="219"/>
    </row>
    <row r="53" spans="1:12" ht="12.75">
      <c r="A53" s="220" t="s">
        <v>132</v>
      </c>
      <c r="B53" s="221"/>
      <c r="C53" s="222" t="s">
        <v>89</v>
      </c>
      <c r="D53" s="223" t="s">
        <v>674</v>
      </c>
      <c r="E53" s="224" t="s">
        <v>619</v>
      </c>
      <c r="F53" s="224" t="s">
        <v>620</v>
      </c>
      <c r="G53" s="224" t="s">
        <v>621</v>
      </c>
      <c r="H53" s="225"/>
      <c r="I53" s="209" t="s">
        <v>622</v>
      </c>
      <c r="J53" s="217"/>
      <c r="K53" s="218"/>
      <c r="L53" s="219"/>
    </row>
    <row r="54" spans="1:12" ht="12.75">
      <c r="A54" s="210" t="s">
        <v>623</v>
      </c>
      <c r="B54" s="211">
        <v>19</v>
      </c>
      <c r="C54" s="212" t="s">
        <v>411</v>
      </c>
      <c r="D54" s="213" t="s">
        <v>527</v>
      </c>
      <c r="E54" s="214" t="s">
        <v>528</v>
      </c>
      <c r="F54" s="214" t="s">
        <v>529</v>
      </c>
      <c r="G54" s="214" t="s">
        <v>530</v>
      </c>
      <c r="H54" s="215"/>
      <c r="I54" s="216" t="s">
        <v>531</v>
      </c>
      <c r="J54" s="217"/>
      <c r="K54" s="250"/>
      <c r="L54" s="219"/>
    </row>
    <row r="55" spans="1:12" ht="12.75">
      <c r="A55" s="220" t="s">
        <v>88</v>
      </c>
      <c r="B55" s="221"/>
      <c r="C55" s="222" t="s">
        <v>87</v>
      </c>
      <c r="D55" s="223" t="s">
        <v>607</v>
      </c>
      <c r="E55" s="224" t="s">
        <v>624</v>
      </c>
      <c r="F55" s="224" t="s">
        <v>624</v>
      </c>
      <c r="G55" s="224" t="s">
        <v>625</v>
      </c>
      <c r="H55" s="225"/>
      <c r="I55" s="209" t="s">
        <v>532</v>
      </c>
      <c r="J55" s="217"/>
      <c r="K55" s="218"/>
      <c r="L55" s="219"/>
    </row>
    <row r="56" spans="1:12" ht="12.75">
      <c r="A56" s="210" t="s">
        <v>675</v>
      </c>
      <c r="B56" s="211">
        <v>32</v>
      </c>
      <c r="C56" s="212" t="s">
        <v>421</v>
      </c>
      <c r="D56" s="213" t="s">
        <v>676</v>
      </c>
      <c r="E56" s="214" t="s">
        <v>584</v>
      </c>
      <c r="F56" s="214" t="s">
        <v>677</v>
      </c>
      <c r="G56" s="214" t="s">
        <v>678</v>
      </c>
      <c r="H56" s="215"/>
      <c r="I56" s="216" t="s">
        <v>679</v>
      </c>
      <c r="J56" s="217"/>
      <c r="K56" s="250"/>
      <c r="L56" s="219"/>
    </row>
    <row r="57" spans="1:12" ht="12.75">
      <c r="A57" s="220" t="s">
        <v>84</v>
      </c>
      <c r="B57" s="221"/>
      <c r="C57" s="222" t="s">
        <v>96</v>
      </c>
      <c r="D57" s="223" t="s">
        <v>680</v>
      </c>
      <c r="E57" s="224" t="s">
        <v>681</v>
      </c>
      <c r="F57" s="224" t="s">
        <v>753</v>
      </c>
      <c r="G57" s="224" t="s">
        <v>666</v>
      </c>
      <c r="H57" s="225"/>
      <c r="I57" s="209" t="s">
        <v>682</v>
      </c>
      <c r="J57" s="217"/>
      <c r="K57" s="218"/>
      <c r="L57" s="219"/>
    </row>
    <row r="58" spans="1:12" ht="12.75">
      <c r="A58" s="210" t="s">
        <v>683</v>
      </c>
      <c r="B58" s="211">
        <v>29</v>
      </c>
      <c r="C58" s="212" t="s">
        <v>1021</v>
      </c>
      <c r="D58" s="213" t="s">
        <v>684</v>
      </c>
      <c r="E58" s="214" t="s">
        <v>685</v>
      </c>
      <c r="F58" s="214" t="s">
        <v>686</v>
      </c>
      <c r="G58" s="214" t="s">
        <v>687</v>
      </c>
      <c r="H58" s="215"/>
      <c r="I58" s="216" t="s">
        <v>688</v>
      </c>
      <c r="J58" s="217"/>
      <c r="K58" s="250"/>
      <c r="L58" s="219"/>
    </row>
    <row r="59" spans="1:12" ht="12.75">
      <c r="A59" s="220" t="s">
        <v>117</v>
      </c>
      <c r="B59" s="221"/>
      <c r="C59" s="222" t="s">
        <v>3</v>
      </c>
      <c r="D59" s="223" t="s">
        <v>689</v>
      </c>
      <c r="E59" s="224" t="s">
        <v>665</v>
      </c>
      <c r="F59" s="224" t="s">
        <v>690</v>
      </c>
      <c r="G59" s="224" t="s">
        <v>691</v>
      </c>
      <c r="H59" s="225"/>
      <c r="I59" s="209" t="s">
        <v>692</v>
      </c>
      <c r="J59" s="217"/>
      <c r="K59" s="218"/>
      <c r="L59" s="219"/>
    </row>
    <row r="60" spans="1:12" ht="12.75">
      <c r="A60" s="210" t="s">
        <v>693</v>
      </c>
      <c r="B60" s="211">
        <v>211</v>
      </c>
      <c r="C60" s="212" t="s">
        <v>446</v>
      </c>
      <c r="D60" s="213" t="s">
        <v>626</v>
      </c>
      <c r="E60" s="214" t="s">
        <v>627</v>
      </c>
      <c r="F60" s="214" t="s">
        <v>628</v>
      </c>
      <c r="G60" s="214" t="s">
        <v>629</v>
      </c>
      <c r="H60" s="215"/>
      <c r="I60" s="216" t="s">
        <v>630</v>
      </c>
      <c r="J60" s="217"/>
      <c r="K60" s="250"/>
      <c r="L60" s="219"/>
    </row>
    <row r="61" spans="1:12" ht="12.75">
      <c r="A61" s="220" t="s">
        <v>132</v>
      </c>
      <c r="B61" s="221"/>
      <c r="C61" s="222" t="s">
        <v>89</v>
      </c>
      <c r="D61" s="223" t="s">
        <v>694</v>
      </c>
      <c r="E61" s="224" t="s">
        <v>694</v>
      </c>
      <c r="F61" s="224" t="s">
        <v>695</v>
      </c>
      <c r="G61" s="224" t="s">
        <v>697</v>
      </c>
      <c r="H61" s="225"/>
      <c r="I61" s="209" t="s">
        <v>633</v>
      </c>
      <c r="J61" s="217"/>
      <c r="K61" s="218"/>
      <c r="L61" s="219"/>
    </row>
    <row r="62" spans="1:12" ht="12.75">
      <c r="A62" s="210" t="s">
        <v>645</v>
      </c>
      <c r="B62" s="211">
        <v>40</v>
      </c>
      <c r="C62" s="212" t="s">
        <v>429</v>
      </c>
      <c r="D62" s="213" t="s">
        <v>754</v>
      </c>
      <c r="E62" s="214" t="s">
        <v>755</v>
      </c>
      <c r="F62" s="214" t="s">
        <v>756</v>
      </c>
      <c r="G62" s="214" t="s">
        <v>757</v>
      </c>
      <c r="H62" s="215"/>
      <c r="I62" s="216" t="s">
        <v>758</v>
      </c>
      <c r="J62" s="217"/>
      <c r="K62" s="250"/>
      <c r="L62" s="219"/>
    </row>
    <row r="63" spans="1:12" ht="12.75">
      <c r="A63" s="220" t="s">
        <v>88</v>
      </c>
      <c r="B63" s="221"/>
      <c r="C63" s="222" t="s">
        <v>215</v>
      </c>
      <c r="D63" s="223" t="s">
        <v>715</v>
      </c>
      <c r="E63" s="224" t="s">
        <v>715</v>
      </c>
      <c r="F63" s="224" t="s">
        <v>651</v>
      </c>
      <c r="G63" s="224" t="s">
        <v>578</v>
      </c>
      <c r="H63" s="225"/>
      <c r="I63" s="209" t="s">
        <v>759</v>
      </c>
      <c r="J63" s="217"/>
      <c r="K63" s="218"/>
      <c r="L63" s="219"/>
    </row>
    <row r="64" spans="1:12" ht="12.75">
      <c r="A64" s="210" t="s">
        <v>760</v>
      </c>
      <c r="B64" s="211">
        <v>210</v>
      </c>
      <c r="C64" s="212" t="s">
        <v>445</v>
      </c>
      <c r="D64" s="213" t="s">
        <v>634</v>
      </c>
      <c r="E64" s="214" t="s">
        <v>635</v>
      </c>
      <c r="F64" s="214" t="s">
        <v>636</v>
      </c>
      <c r="G64" s="214" t="s">
        <v>637</v>
      </c>
      <c r="H64" s="215"/>
      <c r="I64" s="216" t="s">
        <v>638</v>
      </c>
      <c r="J64" s="217"/>
      <c r="K64" s="250"/>
      <c r="L64" s="219"/>
    </row>
    <row r="65" spans="1:12" ht="12.75">
      <c r="A65" s="220" t="s">
        <v>132</v>
      </c>
      <c r="B65" s="221"/>
      <c r="C65" s="222" t="s">
        <v>89</v>
      </c>
      <c r="D65" s="223" t="s">
        <v>761</v>
      </c>
      <c r="E65" s="224" t="s">
        <v>696</v>
      </c>
      <c r="F65" s="224" t="s">
        <v>632</v>
      </c>
      <c r="G65" s="224" t="s">
        <v>631</v>
      </c>
      <c r="H65" s="225"/>
      <c r="I65" s="209" t="s">
        <v>639</v>
      </c>
      <c r="J65" s="217"/>
      <c r="K65" s="218"/>
      <c r="L65" s="219"/>
    </row>
    <row r="66" spans="1:12" ht="12.75">
      <c r="A66" s="210" t="s">
        <v>762</v>
      </c>
      <c r="B66" s="211">
        <v>31</v>
      </c>
      <c r="C66" s="212" t="s">
        <v>420</v>
      </c>
      <c r="D66" s="213" t="s">
        <v>647</v>
      </c>
      <c r="E66" s="214" t="s">
        <v>698</v>
      </c>
      <c r="F66" s="214" t="s">
        <v>699</v>
      </c>
      <c r="G66" s="214" t="s">
        <v>700</v>
      </c>
      <c r="H66" s="215"/>
      <c r="I66" s="216" t="s">
        <v>701</v>
      </c>
      <c r="J66" s="217"/>
      <c r="K66" s="250"/>
      <c r="L66" s="219"/>
    </row>
    <row r="67" spans="1:12" ht="12.75">
      <c r="A67" s="220" t="s">
        <v>117</v>
      </c>
      <c r="B67" s="221"/>
      <c r="C67" s="222" t="s">
        <v>99</v>
      </c>
      <c r="D67" s="223" t="s">
        <v>740</v>
      </c>
      <c r="E67" s="224" t="s">
        <v>702</v>
      </c>
      <c r="F67" s="224" t="s">
        <v>751</v>
      </c>
      <c r="G67" s="224" t="s">
        <v>709</v>
      </c>
      <c r="H67" s="225"/>
      <c r="I67" s="209" t="s">
        <v>703</v>
      </c>
      <c r="J67" s="217"/>
      <c r="K67" s="218"/>
      <c r="L67" s="219"/>
    </row>
    <row r="68" spans="1:12" ht="12.75">
      <c r="A68" s="210" t="s">
        <v>763</v>
      </c>
      <c r="B68" s="211">
        <v>26</v>
      </c>
      <c r="C68" s="212" t="s">
        <v>417</v>
      </c>
      <c r="D68" s="213" t="s">
        <v>704</v>
      </c>
      <c r="E68" s="214" t="s">
        <v>705</v>
      </c>
      <c r="F68" s="214" t="s">
        <v>706</v>
      </c>
      <c r="G68" s="214" t="s">
        <v>707</v>
      </c>
      <c r="H68" s="215"/>
      <c r="I68" s="216" t="s">
        <v>708</v>
      </c>
      <c r="J68" s="217"/>
      <c r="K68" s="250"/>
      <c r="L68" s="219"/>
    </row>
    <row r="69" spans="1:12" ht="12.75">
      <c r="A69" s="220" t="s">
        <v>117</v>
      </c>
      <c r="B69" s="221"/>
      <c r="C69" s="222" t="s">
        <v>17</v>
      </c>
      <c r="D69" s="223" t="s">
        <v>709</v>
      </c>
      <c r="E69" s="224" t="s">
        <v>710</v>
      </c>
      <c r="F69" s="224" t="s">
        <v>711</v>
      </c>
      <c r="G69" s="224" t="s">
        <v>801</v>
      </c>
      <c r="H69" s="225"/>
      <c r="I69" s="209" t="s">
        <v>713</v>
      </c>
      <c r="J69" s="217"/>
      <c r="K69" s="218"/>
      <c r="L69" s="219"/>
    </row>
    <row r="70" spans="1:12" ht="12.75">
      <c r="A70" s="210" t="s">
        <v>765</v>
      </c>
      <c r="B70" s="211">
        <v>201</v>
      </c>
      <c r="C70" s="212" t="s">
        <v>438</v>
      </c>
      <c r="D70" s="213" t="s">
        <v>584</v>
      </c>
      <c r="E70" s="214" t="s">
        <v>475</v>
      </c>
      <c r="F70" s="214" t="s">
        <v>640</v>
      </c>
      <c r="G70" s="214" t="s">
        <v>602</v>
      </c>
      <c r="H70" s="215" t="s">
        <v>641</v>
      </c>
      <c r="I70" s="216" t="s">
        <v>642</v>
      </c>
      <c r="J70" s="217"/>
      <c r="K70" s="250"/>
      <c r="L70" s="219"/>
    </row>
    <row r="71" spans="1:12" ht="12.75">
      <c r="A71" s="220" t="s">
        <v>132</v>
      </c>
      <c r="B71" s="221"/>
      <c r="C71" s="222" t="s">
        <v>102</v>
      </c>
      <c r="D71" s="223" t="s">
        <v>548</v>
      </c>
      <c r="E71" s="224" t="s">
        <v>508</v>
      </c>
      <c r="F71" s="224" t="s">
        <v>643</v>
      </c>
      <c r="G71" s="224" t="s">
        <v>547</v>
      </c>
      <c r="H71" s="225"/>
      <c r="I71" s="209" t="s">
        <v>644</v>
      </c>
      <c r="J71" s="217"/>
      <c r="K71" s="218"/>
      <c r="L71" s="219"/>
    </row>
    <row r="72" spans="1:12" ht="12.75">
      <c r="A72" s="210" t="s">
        <v>716</v>
      </c>
      <c r="B72" s="211">
        <v>24</v>
      </c>
      <c r="C72" s="212" t="s">
        <v>415</v>
      </c>
      <c r="D72" s="213" t="s">
        <v>646</v>
      </c>
      <c r="E72" s="214" t="s">
        <v>647</v>
      </c>
      <c r="F72" s="214" t="s">
        <v>648</v>
      </c>
      <c r="G72" s="214" t="s">
        <v>649</v>
      </c>
      <c r="H72" s="215"/>
      <c r="I72" s="216" t="s">
        <v>650</v>
      </c>
      <c r="J72" s="217"/>
      <c r="K72" s="250"/>
      <c r="L72" s="219"/>
    </row>
    <row r="73" spans="1:12" ht="12.75">
      <c r="A73" s="220" t="s">
        <v>68</v>
      </c>
      <c r="B73" s="221"/>
      <c r="C73" s="222" t="s">
        <v>71</v>
      </c>
      <c r="D73" s="223" t="s">
        <v>712</v>
      </c>
      <c r="E73" s="224" t="s">
        <v>714</v>
      </c>
      <c r="F73" s="224" t="s">
        <v>712</v>
      </c>
      <c r="G73" s="224" t="s">
        <v>670</v>
      </c>
      <c r="H73" s="225"/>
      <c r="I73" s="209" t="s">
        <v>653</v>
      </c>
      <c r="J73" s="217"/>
      <c r="K73" s="218"/>
      <c r="L73" s="219"/>
    </row>
    <row r="74" spans="1:12" ht="12.75">
      <c r="A74" s="210" t="s">
        <v>766</v>
      </c>
      <c r="B74" s="211">
        <v>25</v>
      </c>
      <c r="C74" s="212" t="s">
        <v>416</v>
      </c>
      <c r="D74" s="213" t="s">
        <v>654</v>
      </c>
      <c r="E74" s="214" t="s">
        <v>655</v>
      </c>
      <c r="F74" s="214" t="s">
        <v>656</v>
      </c>
      <c r="G74" s="214" t="s">
        <v>657</v>
      </c>
      <c r="H74" s="215"/>
      <c r="I74" s="216" t="s">
        <v>658</v>
      </c>
      <c r="J74" s="217"/>
      <c r="K74" s="250"/>
      <c r="L74" s="219"/>
    </row>
    <row r="75" spans="1:12" ht="12.75">
      <c r="A75" s="220" t="s">
        <v>91</v>
      </c>
      <c r="B75" s="221"/>
      <c r="C75" s="222" t="s">
        <v>81</v>
      </c>
      <c r="D75" s="223" t="s">
        <v>764</v>
      </c>
      <c r="E75" s="224" t="s">
        <v>767</v>
      </c>
      <c r="F75" s="224" t="s">
        <v>702</v>
      </c>
      <c r="G75" s="224" t="s">
        <v>652</v>
      </c>
      <c r="H75" s="225"/>
      <c r="I75" s="209" t="s">
        <v>660</v>
      </c>
      <c r="J75" s="217"/>
      <c r="K75" s="218"/>
      <c r="L75" s="219"/>
    </row>
    <row r="76" spans="1:12" ht="12.75">
      <c r="A76" s="210" t="s">
        <v>768</v>
      </c>
      <c r="B76" s="211">
        <v>37</v>
      </c>
      <c r="C76" s="212" t="s">
        <v>426</v>
      </c>
      <c r="D76" s="213" t="s">
        <v>719</v>
      </c>
      <c r="E76" s="214" t="s">
        <v>720</v>
      </c>
      <c r="F76" s="214" t="s">
        <v>721</v>
      </c>
      <c r="G76" s="214" t="s">
        <v>722</v>
      </c>
      <c r="H76" s="215"/>
      <c r="I76" s="216" t="s">
        <v>723</v>
      </c>
      <c r="J76" s="217"/>
      <c r="K76" s="250"/>
      <c r="L76" s="219"/>
    </row>
    <row r="77" spans="1:12" ht="12.75">
      <c r="A77" s="220" t="s">
        <v>84</v>
      </c>
      <c r="B77" s="221"/>
      <c r="C77" s="222" t="s">
        <v>96</v>
      </c>
      <c r="D77" s="223" t="s">
        <v>769</v>
      </c>
      <c r="E77" s="224" t="s">
        <v>738</v>
      </c>
      <c r="F77" s="224" t="s">
        <v>663</v>
      </c>
      <c r="G77" s="224" t="s">
        <v>659</v>
      </c>
      <c r="H77" s="225"/>
      <c r="I77" s="209" t="s">
        <v>725</v>
      </c>
      <c r="J77" s="217"/>
      <c r="K77" s="218"/>
      <c r="L77" s="219"/>
    </row>
    <row r="78" spans="1:12" ht="12.75">
      <c r="A78" s="210" t="s">
        <v>770</v>
      </c>
      <c r="B78" s="211">
        <v>44</v>
      </c>
      <c r="C78" s="212" t="s">
        <v>433</v>
      </c>
      <c r="D78" s="213" t="s">
        <v>771</v>
      </c>
      <c r="E78" s="214" t="s">
        <v>772</v>
      </c>
      <c r="F78" s="214" t="s">
        <v>773</v>
      </c>
      <c r="G78" s="214" t="s">
        <v>774</v>
      </c>
      <c r="H78" s="215"/>
      <c r="I78" s="216" t="s">
        <v>775</v>
      </c>
      <c r="J78" s="217"/>
      <c r="K78" s="250"/>
      <c r="L78" s="219"/>
    </row>
    <row r="79" spans="1:12" ht="12.75">
      <c r="A79" s="220" t="s">
        <v>88</v>
      </c>
      <c r="B79" s="221"/>
      <c r="C79" s="222" t="s">
        <v>127</v>
      </c>
      <c r="D79" s="223" t="s">
        <v>776</v>
      </c>
      <c r="E79" s="224" t="s">
        <v>663</v>
      </c>
      <c r="F79" s="224" t="s">
        <v>777</v>
      </c>
      <c r="G79" s="224" t="s">
        <v>663</v>
      </c>
      <c r="H79" s="225"/>
      <c r="I79" s="209" t="s">
        <v>778</v>
      </c>
      <c r="J79" s="217"/>
      <c r="K79" s="218"/>
      <c r="L79" s="219"/>
    </row>
    <row r="80" spans="1:12" ht="12.75">
      <c r="A80" s="210" t="s">
        <v>779</v>
      </c>
      <c r="B80" s="211">
        <v>35</v>
      </c>
      <c r="C80" s="212" t="s">
        <v>424</v>
      </c>
      <c r="D80" s="213" t="s">
        <v>726</v>
      </c>
      <c r="E80" s="214" t="s">
        <v>727</v>
      </c>
      <c r="F80" s="214" t="s">
        <v>728</v>
      </c>
      <c r="G80" s="214" t="s">
        <v>729</v>
      </c>
      <c r="H80" s="215"/>
      <c r="I80" s="216" t="s">
        <v>730</v>
      </c>
      <c r="J80" s="217"/>
      <c r="K80" s="250"/>
      <c r="L80" s="219"/>
    </row>
    <row r="81" spans="1:12" ht="12.75">
      <c r="A81" s="220" t="s">
        <v>117</v>
      </c>
      <c r="B81" s="221"/>
      <c r="C81" s="222" t="s">
        <v>121</v>
      </c>
      <c r="D81" s="223" t="s">
        <v>718</v>
      </c>
      <c r="E81" s="224" t="s">
        <v>780</v>
      </c>
      <c r="F81" s="224" t="s">
        <v>781</v>
      </c>
      <c r="G81" s="224" t="s">
        <v>782</v>
      </c>
      <c r="H81" s="225"/>
      <c r="I81" s="209" t="s">
        <v>732</v>
      </c>
      <c r="J81" s="217"/>
      <c r="K81" s="218"/>
      <c r="L81" s="219"/>
    </row>
    <row r="82" spans="1:12" ht="12.75">
      <c r="A82" s="210" t="s">
        <v>783</v>
      </c>
      <c r="B82" s="211">
        <v>34</v>
      </c>
      <c r="C82" s="212" t="s">
        <v>423</v>
      </c>
      <c r="D82" s="213" t="s">
        <v>733</v>
      </c>
      <c r="E82" s="214" t="s">
        <v>734</v>
      </c>
      <c r="F82" s="214" t="s">
        <v>735</v>
      </c>
      <c r="G82" s="214" t="s">
        <v>736</v>
      </c>
      <c r="H82" s="215"/>
      <c r="I82" s="216" t="s">
        <v>737</v>
      </c>
      <c r="J82" s="217"/>
      <c r="K82" s="250"/>
      <c r="L82" s="219"/>
    </row>
    <row r="83" spans="1:12" ht="12.75">
      <c r="A83" s="220" t="s">
        <v>117</v>
      </c>
      <c r="B83" s="221"/>
      <c r="C83" s="222" t="s">
        <v>10</v>
      </c>
      <c r="D83" s="223" t="s">
        <v>739</v>
      </c>
      <c r="E83" s="224" t="s">
        <v>777</v>
      </c>
      <c r="F83" s="224" t="s">
        <v>717</v>
      </c>
      <c r="G83" s="224" t="s">
        <v>784</v>
      </c>
      <c r="H83" s="225"/>
      <c r="I83" s="209" t="s">
        <v>741</v>
      </c>
      <c r="J83" s="217"/>
      <c r="K83" s="218"/>
      <c r="L83" s="219"/>
    </row>
    <row r="84" spans="1:12" ht="12.75">
      <c r="A84" s="210" t="s">
        <v>785</v>
      </c>
      <c r="B84" s="211">
        <v>42</v>
      </c>
      <c r="C84" s="212" t="s">
        <v>431</v>
      </c>
      <c r="D84" s="213" t="s">
        <v>786</v>
      </c>
      <c r="E84" s="214" t="s">
        <v>787</v>
      </c>
      <c r="F84" s="214" t="s">
        <v>788</v>
      </c>
      <c r="G84" s="214" t="s">
        <v>789</v>
      </c>
      <c r="H84" s="215"/>
      <c r="I84" s="216" t="s">
        <v>790</v>
      </c>
      <c r="J84" s="217"/>
      <c r="K84" s="250"/>
      <c r="L84" s="219"/>
    </row>
    <row r="85" spans="1:12" ht="12.75">
      <c r="A85" s="220" t="s">
        <v>117</v>
      </c>
      <c r="B85" s="221"/>
      <c r="C85" s="222" t="s">
        <v>131</v>
      </c>
      <c r="D85" s="223" t="s">
        <v>724</v>
      </c>
      <c r="E85" s="224" t="s">
        <v>791</v>
      </c>
      <c r="F85" s="224" t="s">
        <v>718</v>
      </c>
      <c r="G85" s="224" t="s">
        <v>792</v>
      </c>
      <c r="H85" s="225"/>
      <c r="I85" s="209" t="s">
        <v>793</v>
      </c>
      <c r="J85" s="217"/>
      <c r="K85" s="218"/>
      <c r="L85" s="219"/>
    </row>
    <row r="86" spans="1:12" ht="12.75">
      <c r="A86" s="210" t="s">
        <v>794</v>
      </c>
      <c r="B86" s="211">
        <v>43</v>
      </c>
      <c r="C86" s="212" t="s">
        <v>432</v>
      </c>
      <c r="D86" s="213" t="s">
        <v>795</v>
      </c>
      <c r="E86" s="214" t="s">
        <v>796</v>
      </c>
      <c r="F86" s="214" t="s">
        <v>797</v>
      </c>
      <c r="G86" s="214" t="s">
        <v>798</v>
      </c>
      <c r="H86" s="215"/>
      <c r="I86" s="216" t="s">
        <v>799</v>
      </c>
      <c r="J86" s="217"/>
      <c r="K86" s="250"/>
      <c r="L86" s="219"/>
    </row>
    <row r="87" spans="1:12" ht="12.75">
      <c r="A87" s="220" t="s">
        <v>88</v>
      </c>
      <c r="B87" s="221"/>
      <c r="C87" s="222" t="s">
        <v>127</v>
      </c>
      <c r="D87" s="223" t="s">
        <v>800</v>
      </c>
      <c r="E87" s="224" t="s">
        <v>801</v>
      </c>
      <c r="F87" s="224" t="s">
        <v>784</v>
      </c>
      <c r="G87" s="224" t="s">
        <v>749</v>
      </c>
      <c r="H87" s="225"/>
      <c r="I87" s="209" t="s">
        <v>802</v>
      </c>
      <c r="J87" s="217"/>
      <c r="K87" s="218"/>
      <c r="L87" s="219"/>
    </row>
    <row r="88" spans="1:12" ht="12.75">
      <c r="A88" s="210" t="s">
        <v>803</v>
      </c>
      <c r="B88" s="211">
        <v>33</v>
      </c>
      <c r="C88" s="212" t="s">
        <v>422</v>
      </c>
      <c r="D88" s="213" t="s">
        <v>742</v>
      </c>
      <c r="E88" s="214" t="s">
        <v>743</v>
      </c>
      <c r="F88" s="214" t="s">
        <v>744</v>
      </c>
      <c r="G88" s="214" t="s">
        <v>745</v>
      </c>
      <c r="H88" s="215"/>
      <c r="I88" s="216" t="s">
        <v>746</v>
      </c>
      <c r="J88" s="217"/>
      <c r="K88" s="250"/>
      <c r="L88" s="219"/>
    </row>
    <row r="89" spans="1:12" ht="12.75">
      <c r="A89" s="220" t="s">
        <v>88</v>
      </c>
      <c r="B89" s="221"/>
      <c r="C89" s="222" t="s">
        <v>253</v>
      </c>
      <c r="D89" s="223" t="s">
        <v>804</v>
      </c>
      <c r="E89" s="224" t="s">
        <v>764</v>
      </c>
      <c r="F89" s="224" t="s">
        <v>764</v>
      </c>
      <c r="G89" s="224" t="s">
        <v>805</v>
      </c>
      <c r="H89" s="225"/>
      <c r="I89" s="209" t="s">
        <v>747</v>
      </c>
      <c r="J89" s="217"/>
      <c r="K89" s="218"/>
      <c r="L89" s="219"/>
    </row>
    <row r="90" spans="1:12" ht="12.75">
      <c r="A90" s="210" t="s">
        <v>806</v>
      </c>
      <c r="B90" s="211">
        <v>39</v>
      </c>
      <c r="C90" s="212" t="s">
        <v>428</v>
      </c>
      <c r="D90" s="213" t="s">
        <v>807</v>
      </c>
      <c r="E90" s="214" t="s">
        <v>808</v>
      </c>
      <c r="F90" s="214" t="s">
        <v>809</v>
      </c>
      <c r="G90" s="214" t="s">
        <v>728</v>
      </c>
      <c r="H90" s="215"/>
      <c r="I90" s="216" t="s">
        <v>810</v>
      </c>
      <c r="J90" s="217"/>
      <c r="K90" s="250"/>
      <c r="L90" s="219"/>
    </row>
    <row r="91" spans="1:12" ht="12.75">
      <c r="A91" s="220" t="s">
        <v>117</v>
      </c>
      <c r="B91" s="221"/>
      <c r="C91" s="222" t="s">
        <v>121</v>
      </c>
      <c r="D91" s="223" t="s">
        <v>811</v>
      </c>
      <c r="E91" s="224" t="s">
        <v>812</v>
      </c>
      <c r="F91" s="224" t="s">
        <v>813</v>
      </c>
      <c r="G91" s="224" t="s">
        <v>814</v>
      </c>
      <c r="H91" s="225"/>
      <c r="I91" s="209" t="s">
        <v>815</v>
      </c>
      <c r="J91" s="217"/>
      <c r="K91" s="218"/>
      <c r="L91" s="219"/>
    </row>
    <row r="92" spans="1:12" ht="12.75">
      <c r="A92" s="210" t="s">
        <v>816</v>
      </c>
      <c r="B92" s="211">
        <v>14</v>
      </c>
      <c r="C92" s="212" t="s">
        <v>406</v>
      </c>
      <c r="D92" s="213" t="s">
        <v>493</v>
      </c>
      <c r="E92" s="214" t="s">
        <v>494</v>
      </c>
      <c r="F92" s="214" t="s">
        <v>495</v>
      </c>
      <c r="G92" s="214" t="s">
        <v>496</v>
      </c>
      <c r="H92" s="215"/>
      <c r="I92" s="216" t="s">
        <v>497</v>
      </c>
      <c r="J92" s="217"/>
      <c r="K92" s="250"/>
      <c r="L92" s="219"/>
    </row>
    <row r="93" spans="1:12" ht="12.75">
      <c r="A93" s="220" t="s">
        <v>84</v>
      </c>
      <c r="B93" s="221"/>
      <c r="C93" s="222" t="s">
        <v>96</v>
      </c>
      <c r="D93" s="223" t="s">
        <v>515</v>
      </c>
      <c r="E93" s="224" t="s">
        <v>830</v>
      </c>
      <c r="F93" s="224" t="s">
        <v>537</v>
      </c>
      <c r="G93" s="224" t="s">
        <v>537</v>
      </c>
      <c r="H93" s="225"/>
      <c r="I93" s="209" t="s">
        <v>501</v>
      </c>
      <c r="J93" s="217"/>
      <c r="K93" s="218"/>
      <c r="L93" s="219"/>
    </row>
    <row r="94" spans="1:12" ht="12.75">
      <c r="A94" s="210" t="s">
        <v>897</v>
      </c>
      <c r="B94" s="211">
        <v>46</v>
      </c>
      <c r="C94" s="212" t="s">
        <v>435</v>
      </c>
      <c r="D94" s="213" t="s">
        <v>898</v>
      </c>
      <c r="E94" s="214" t="s">
        <v>353</v>
      </c>
      <c r="F94" s="214" t="s">
        <v>899</v>
      </c>
      <c r="G94" s="214" t="s">
        <v>900</v>
      </c>
      <c r="H94" s="215"/>
      <c r="I94" s="216" t="s">
        <v>901</v>
      </c>
      <c r="J94" s="217"/>
      <c r="K94" s="250"/>
      <c r="L94" s="219"/>
    </row>
    <row r="95" spans="1:12" ht="12.75">
      <c r="A95" s="220" t="s">
        <v>117</v>
      </c>
      <c r="B95" s="221"/>
      <c r="C95" s="222" t="s">
        <v>149</v>
      </c>
      <c r="D95" s="223" t="s">
        <v>902</v>
      </c>
      <c r="E95" s="224" t="s">
        <v>903</v>
      </c>
      <c r="F95" s="224" t="s">
        <v>904</v>
      </c>
      <c r="G95" s="224" t="s">
        <v>764</v>
      </c>
      <c r="H95" s="225"/>
      <c r="I95" s="209" t="s">
        <v>905</v>
      </c>
      <c r="J95" s="217"/>
      <c r="K95" s="218"/>
      <c r="L95" s="219"/>
    </row>
    <row r="96" spans="1:12" ht="12.75">
      <c r="A96" s="210" t="s">
        <v>906</v>
      </c>
      <c r="B96" s="211">
        <v>45</v>
      </c>
      <c r="C96" s="212" t="s">
        <v>434</v>
      </c>
      <c r="D96" s="146" t="s">
        <v>817</v>
      </c>
      <c r="E96" s="147" t="s">
        <v>818</v>
      </c>
      <c r="F96" s="147" t="s">
        <v>819</v>
      </c>
      <c r="G96" s="147" t="s">
        <v>820</v>
      </c>
      <c r="H96" s="246"/>
      <c r="I96" s="247" t="s">
        <v>821</v>
      </c>
      <c r="J96" s="217"/>
      <c r="K96" s="250"/>
      <c r="L96" s="219"/>
    </row>
    <row r="97" spans="1:12" ht="12.75">
      <c r="A97" s="220" t="s">
        <v>88</v>
      </c>
      <c r="B97" s="221"/>
      <c r="C97" s="222" t="s">
        <v>124</v>
      </c>
      <c r="D97" s="149" t="s">
        <v>822</v>
      </c>
      <c r="E97" s="150" t="s">
        <v>907</v>
      </c>
      <c r="F97" s="150" t="s">
        <v>846</v>
      </c>
      <c r="G97" s="150" t="s">
        <v>908</v>
      </c>
      <c r="H97" s="248"/>
      <c r="I97" s="249" t="s">
        <v>824</v>
      </c>
      <c r="J97" s="217"/>
      <c r="K97" s="218"/>
      <c r="L97" s="219"/>
    </row>
    <row r="98" spans="1:12" ht="12.75">
      <c r="A98" s="210" t="s">
        <v>832</v>
      </c>
      <c r="B98" s="211">
        <v>38</v>
      </c>
      <c r="C98" s="212" t="s">
        <v>427</v>
      </c>
      <c r="D98" s="146" t="s">
        <v>825</v>
      </c>
      <c r="E98" s="147" t="s">
        <v>826</v>
      </c>
      <c r="F98" s="147" t="s">
        <v>827</v>
      </c>
      <c r="G98" s="147" t="s">
        <v>828</v>
      </c>
      <c r="H98" s="246"/>
      <c r="I98" s="247" t="s">
        <v>829</v>
      </c>
      <c r="J98" s="217"/>
      <c r="K98" s="250"/>
      <c r="L98" s="219"/>
    </row>
    <row r="99" spans="1:12" ht="12.75">
      <c r="A99" s="220" t="s">
        <v>84</v>
      </c>
      <c r="B99" s="221"/>
      <c r="C99" s="222" t="s">
        <v>256</v>
      </c>
      <c r="D99" s="149" t="s">
        <v>909</v>
      </c>
      <c r="E99" s="150" t="s">
        <v>910</v>
      </c>
      <c r="F99" s="150" t="s">
        <v>911</v>
      </c>
      <c r="G99" s="150" t="s">
        <v>769</v>
      </c>
      <c r="H99" s="248"/>
      <c r="I99" s="249" t="s">
        <v>831</v>
      </c>
      <c r="J99" s="217"/>
      <c r="K99" s="218"/>
      <c r="L99" s="219"/>
    </row>
    <row r="100" spans="1:12" ht="12.75">
      <c r="A100" s="210" t="s">
        <v>912</v>
      </c>
      <c r="B100" s="211">
        <v>47</v>
      </c>
      <c r="C100" s="212" t="s">
        <v>436</v>
      </c>
      <c r="D100" s="146" t="s">
        <v>913</v>
      </c>
      <c r="E100" s="147" t="s">
        <v>914</v>
      </c>
      <c r="F100" s="147" t="s">
        <v>915</v>
      </c>
      <c r="G100" s="147" t="s">
        <v>827</v>
      </c>
      <c r="H100" s="246" t="s">
        <v>916</v>
      </c>
      <c r="I100" s="247" t="s">
        <v>917</v>
      </c>
      <c r="J100" s="217"/>
      <c r="K100" s="250"/>
      <c r="L100" s="219"/>
    </row>
    <row r="101" spans="1:12" ht="12.75">
      <c r="A101" s="220" t="s">
        <v>88</v>
      </c>
      <c r="B101" s="221"/>
      <c r="C101" s="222" t="s">
        <v>127</v>
      </c>
      <c r="D101" s="149" t="s">
        <v>918</v>
      </c>
      <c r="E101" s="150" t="s">
        <v>823</v>
      </c>
      <c r="F101" s="150" t="s">
        <v>919</v>
      </c>
      <c r="G101" s="150" t="s">
        <v>791</v>
      </c>
      <c r="H101" s="248"/>
      <c r="I101" s="249" t="s">
        <v>920</v>
      </c>
      <c r="J101" s="217"/>
      <c r="K101" s="218"/>
      <c r="L101" s="219"/>
    </row>
    <row r="102" spans="1:12" ht="12.75">
      <c r="A102" s="210" t="s">
        <v>921</v>
      </c>
      <c r="B102" s="211">
        <v>36</v>
      </c>
      <c r="C102" s="212" t="s">
        <v>425</v>
      </c>
      <c r="D102" s="146" t="s">
        <v>833</v>
      </c>
      <c r="E102" s="147" t="s">
        <v>655</v>
      </c>
      <c r="F102" s="147" t="s">
        <v>834</v>
      </c>
      <c r="G102" s="147" t="s">
        <v>835</v>
      </c>
      <c r="H102" s="246" t="s">
        <v>836</v>
      </c>
      <c r="I102" s="247" t="s">
        <v>837</v>
      </c>
      <c r="J102" s="217"/>
      <c r="K102" s="251"/>
      <c r="L102" s="219"/>
    </row>
    <row r="103" spans="1:12" ht="12.75">
      <c r="A103" s="220" t="s">
        <v>117</v>
      </c>
      <c r="B103" s="221"/>
      <c r="C103" s="222" t="s">
        <v>99</v>
      </c>
      <c r="D103" s="149" t="s">
        <v>838</v>
      </c>
      <c r="E103" s="150" t="s">
        <v>739</v>
      </c>
      <c r="F103" s="150" t="s">
        <v>740</v>
      </c>
      <c r="G103" s="150" t="s">
        <v>811</v>
      </c>
      <c r="H103" s="248"/>
      <c r="I103" s="249" t="s">
        <v>839</v>
      </c>
      <c r="J103" s="217"/>
      <c r="K103" s="218"/>
      <c r="L103" s="219"/>
    </row>
    <row r="104" spans="1:12" ht="12.75">
      <c r="A104" s="210" t="s">
        <v>922</v>
      </c>
      <c r="B104" s="211">
        <v>18</v>
      </c>
      <c r="C104" s="212" t="s">
        <v>410</v>
      </c>
      <c r="D104" s="146" t="s">
        <v>540</v>
      </c>
      <c r="E104" s="147" t="s">
        <v>541</v>
      </c>
      <c r="F104" s="147" t="s">
        <v>542</v>
      </c>
      <c r="G104" s="256" t="s">
        <v>977</v>
      </c>
      <c r="H104" s="246"/>
      <c r="I104" s="247" t="s">
        <v>978</v>
      </c>
      <c r="J104" s="251"/>
      <c r="K104" s="251"/>
      <c r="L104" s="219"/>
    </row>
    <row r="105" spans="1:12" ht="12.75">
      <c r="A105" s="220" t="s">
        <v>117</v>
      </c>
      <c r="B105" s="221"/>
      <c r="C105" s="222" t="s">
        <v>247</v>
      </c>
      <c r="D105" s="149" t="s">
        <v>661</v>
      </c>
      <c r="E105" s="150" t="s">
        <v>748</v>
      </c>
      <c r="F105" s="150" t="s">
        <v>662</v>
      </c>
      <c r="G105" s="257" t="s">
        <v>1014</v>
      </c>
      <c r="H105" s="248"/>
      <c r="I105" s="249" t="s">
        <v>979</v>
      </c>
      <c r="J105" s="218"/>
      <c r="K105" s="218"/>
      <c r="L105" s="219"/>
    </row>
    <row r="106" spans="1:12" ht="12.75">
      <c r="A106" s="210" t="s">
        <v>980</v>
      </c>
      <c r="B106" s="211">
        <v>28</v>
      </c>
      <c r="C106" s="212" t="s">
        <v>418</v>
      </c>
      <c r="D106" s="146" t="s">
        <v>544</v>
      </c>
      <c r="E106" s="147" t="s">
        <v>545</v>
      </c>
      <c r="F106" s="147" t="s">
        <v>546</v>
      </c>
      <c r="G106" s="256" t="s">
        <v>981</v>
      </c>
      <c r="H106" s="246"/>
      <c r="I106" s="247" t="s">
        <v>982</v>
      </c>
      <c r="J106" s="251"/>
      <c r="K106" s="251"/>
      <c r="L106" s="219"/>
    </row>
    <row r="107" spans="1:12" ht="12.75">
      <c r="A107" s="220" t="s">
        <v>84</v>
      </c>
      <c r="B107" s="221"/>
      <c r="C107" s="222" t="s">
        <v>250</v>
      </c>
      <c r="D107" s="149" t="s">
        <v>848</v>
      </c>
      <c r="E107" s="150" t="s">
        <v>731</v>
      </c>
      <c r="F107" s="150" t="s">
        <v>822</v>
      </c>
      <c r="G107" s="257" t="s">
        <v>822</v>
      </c>
      <c r="H107" s="248"/>
      <c r="I107" s="249" t="s">
        <v>983</v>
      </c>
      <c r="J107" s="218"/>
      <c r="K107" s="218"/>
      <c r="L107" s="219"/>
    </row>
    <row r="108" spans="1:12" ht="12.75">
      <c r="A108" s="210" t="s">
        <v>1015</v>
      </c>
      <c r="B108" s="211">
        <v>41</v>
      </c>
      <c r="C108" s="212" t="s">
        <v>430</v>
      </c>
      <c r="D108" s="146" t="s">
        <v>840</v>
      </c>
      <c r="E108" s="147" t="s">
        <v>841</v>
      </c>
      <c r="F108" s="214" t="s">
        <v>842</v>
      </c>
      <c r="G108" s="214" t="s">
        <v>843</v>
      </c>
      <c r="H108" s="246"/>
      <c r="I108" s="247" t="s">
        <v>844</v>
      </c>
      <c r="J108" s="251"/>
      <c r="K108" s="251"/>
      <c r="L108" s="219"/>
    </row>
    <row r="109" spans="1:12" ht="12.75">
      <c r="A109" s="220" t="s">
        <v>117</v>
      </c>
      <c r="B109" s="221"/>
      <c r="C109" s="222" t="s">
        <v>12</v>
      </c>
      <c r="D109" s="149" t="s">
        <v>845</v>
      </c>
      <c r="E109" s="150" t="s">
        <v>988</v>
      </c>
      <c r="F109" s="224" t="s">
        <v>903</v>
      </c>
      <c r="G109" s="224" t="s">
        <v>845</v>
      </c>
      <c r="H109" s="248"/>
      <c r="I109" s="249" t="s">
        <v>847</v>
      </c>
      <c r="J109" s="218"/>
      <c r="K109" s="218"/>
      <c r="L109" s="219"/>
    </row>
    <row r="110" spans="1:12" ht="12.75">
      <c r="A110" s="210" t="s">
        <v>1016</v>
      </c>
      <c r="B110" s="211">
        <v>30</v>
      </c>
      <c r="C110" s="212" t="s">
        <v>419</v>
      </c>
      <c r="D110" s="146" t="s">
        <v>549</v>
      </c>
      <c r="E110" s="147" t="s">
        <v>550</v>
      </c>
      <c r="F110" s="256" t="s">
        <v>989</v>
      </c>
      <c r="G110" s="256" t="s">
        <v>977</v>
      </c>
      <c r="H110" s="246"/>
      <c r="I110" s="247" t="s">
        <v>990</v>
      </c>
      <c r="J110" s="251"/>
      <c r="K110" s="251"/>
      <c r="L110" s="219"/>
    </row>
    <row r="111" spans="1:12" ht="12.75">
      <c r="A111" s="220" t="s">
        <v>117</v>
      </c>
      <c r="B111" s="221"/>
      <c r="C111" s="222" t="s">
        <v>149</v>
      </c>
      <c r="D111" s="149" t="s">
        <v>849</v>
      </c>
      <c r="E111" s="150" t="s">
        <v>752</v>
      </c>
      <c r="F111" s="257" t="s">
        <v>923</v>
      </c>
      <c r="G111" s="257" t="s">
        <v>1014</v>
      </c>
      <c r="H111" s="248"/>
      <c r="I111" s="249" t="s">
        <v>991</v>
      </c>
      <c r="J111" s="218"/>
      <c r="K111" s="218"/>
      <c r="L111" s="219"/>
    </row>
    <row r="112" spans="1:12" ht="12.75">
      <c r="A112" s="210" t="s">
        <v>1017</v>
      </c>
      <c r="B112" s="211">
        <v>5</v>
      </c>
      <c r="C112" s="212" t="s">
        <v>400</v>
      </c>
      <c r="D112" s="146" t="s">
        <v>551</v>
      </c>
      <c r="E112" s="256" t="s">
        <v>992</v>
      </c>
      <c r="F112" s="256" t="s">
        <v>984</v>
      </c>
      <c r="G112" s="256" t="s">
        <v>985</v>
      </c>
      <c r="H112" s="246"/>
      <c r="I112" s="247" t="s">
        <v>993</v>
      </c>
      <c r="J112" s="251"/>
      <c r="K112" s="251"/>
      <c r="L112" s="219"/>
    </row>
    <row r="113" spans="1:12" ht="12.75">
      <c r="A113" s="220" t="s">
        <v>91</v>
      </c>
      <c r="B113" s="221"/>
      <c r="C113" s="222" t="s">
        <v>81</v>
      </c>
      <c r="D113" s="149" t="s">
        <v>384</v>
      </c>
      <c r="E113" s="257" t="s">
        <v>994</v>
      </c>
      <c r="F113" s="257" t="s">
        <v>986</v>
      </c>
      <c r="G113" s="257" t="s">
        <v>987</v>
      </c>
      <c r="H113" s="248"/>
      <c r="I113" s="249" t="s">
        <v>995</v>
      </c>
      <c r="J113" s="218"/>
      <c r="K113" s="218"/>
      <c r="L113" s="219"/>
    </row>
    <row r="114" spans="1:12" ht="13.5">
      <c r="A114" s="210"/>
      <c r="B114" s="211">
        <v>10</v>
      </c>
      <c r="C114" s="212" t="s">
        <v>403</v>
      </c>
      <c r="D114" s="146" t="s">
        <v>493</v>
      </c>
      <c r="E114" s="214" t="s">
        <v>484</v>
      </c>
      <c r="F114" s="214"/>
      <c r="G114" s="258"/>
      <c r="H114" s="75" t="s">
        <v>1018</v>
      </c>
      <c r="I114" s="76"/>
      <c r="J114" s="251"/>
      <c r="K114" s="251"/>
      <c r="L114" s="219"/>
    </row>
    <row r="115" spans="1:12" ht="13.5">
      <c r="A115" s="220" t="s">
        <v>91</v>
      </c>
      <c r="B115" s="221"/>
      <c r="C115" s="222" t="s">
        <v>243</v>
      </c>
      <c r="D115" s="149" t="s">
        <v>664</v>
      </c>
      <c r="E115" s="224" t="s">
        <v>750</v>
      </c>
      <c r="F115" s="224"/>
      <c r="G115" s="259"/>
      <c r="H115" s="77"/>
      <c r="I115" s="78"/>
      <c r="J115" s="218"/>
      <c r="K115" s="218"/>
      <c r="L115" s="219"/>
    </row>
  </sheetData>
  <sheetProtection/>
  <mergeCells count="4">
    <mergeCell ref="A2:I2"/>
    <mergeCell ref="A3:I3"/>
    <mergeCell ref="A4:I4"/>
    <mergeCell ref="D6:G6"/>
  </mergeCells>
  <printOptions horizontalCentered="1"/>
  <pageMargins left="0.7480314960629921" right="0.7480314960629921" top="0" bottom="0" header="0" footer="0"/>
  <pageSetup horizontalDpi="600" verticalDpi="600" orientation="portrait" paperSize="9" r:id="rId1"/>
  <rowBreaks count="1" manualBreakCount="1">
    <brk id="6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S115"/>
  <sheetViews>
    <sheetView tabSelected="1" zoomScalePageLayoutView="0" workbookViewId="0" topLeftCell="A1">
      <selection activeCell="A2" sqref="A2:Q2"/>
    </sheetView>
  </sheetViews>
  <sheetFormatPr defaultColWidth="9.140625" defaultRowHeight="12.75"/>
  <cols>
    <col min="1" max="1" width="7.140625" style="48" customWidth="1"/>
    <col min="2" max="2" width="4.28125" style="48" customWidth="1"/>
    <col min="3" max="3" width="23.421875" style="48" customWidth="1"/>
    <col min="4" max="15" width="6.7109375" style="152" customWidth="1"/>
    <col min="16" max="16" width="6.7109375" style="48" customWidth="1"/>
    <col min="17" max="17" width="14.57421875" style="48" customWidth="1"/>
    <col min="18" max="18" width="3.57421875" style="48" customWidth="1"/>
    <col min="19" max="19" width="9.140625" style="139" customWidth="1"/>
  </cols>
  <sheetData>
    <row r="1" spans="1:17" ht="4.5" customHeight="1">
      <c r="A1" s="61"/>
      <c r="B1" s="60"/>
      <c r="C1" s="60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60"/>
      <c r="Q1" s="60"/>
    </row>
    <row r="2" spans="1:17" ht="15.75">
      <c r="A2" s="268" t="str">
        <f>Startlist!$F4</f>
        <v>South Estonian Rally 2016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</row>
    <row r="3" spans="1:17" ht="15">
      <c r="A3" s="269" t="str">
        <f>Startlist!$F5</f>
        <v>August 12-13, 2016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</row>
    <row r="4" spans="1:17" ht="15">
      <c r="A4" s="269" t="str">
        <f>Startlist!$F6</f>
        <v>Võru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</row>
    <row r="5" spans="1:17" ht="15">
      <c r="A5" s="11" t="s">
        <v>27</v>
      </c>
      <c r="B5" s="47"/>
      <c r="C5" s="47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47"/>
      <c r="Q5" s="47"/>
    </row>
    <row r="6" spans="1:17" ht="12.75">
      <c r="A6" s="35" t="s">
        <v>38</v>
      </c>
      <c r="B6" s="27" t="s">
        <v>39</v>
      </c>
      <c r="C6" s="28" t="s">
        <v>40</v>
      </c>
      <c r="D6" s="270" t="s">
        <v>65</v>
      </c>
      <c r="E6" s="271"/>
      <c r="F6" s="271"/>
      <c r="G6" s="271"/>
      <c r="H6" s="271"/>
      <c r="I6" s="271"/>
      <c r="J6" s="271"/>
      <c r="K6" s="271"/>
      <c r="L6" s="271"/>
      <c r="M6" s="271"/>
      <c r="N6" s="271"/>
      <c r="O6" s="272"/>
      <c r="P6" s="26" t="s">
        <v>49</v>
      </c>
      <c r="Q6" s="26" t="s">
        <v>59</v>
      </c>
    </row>
    <row r="7" spans="1:17" ht="12.75">
      <c r="A7" s="34" t="s">
        <v>61</v>
      </c>
      <c r="B7" s="29"/>
      <c r="C7" s="30" t="s">
        <v>36</v>
      </c>
      <c r="D7" s="143" t="s">
        <v>41</v>
      </c>
      <c r="E7" s="144" t="s">
        <v>42</v>
      </c>
      <c r="F7" s="144" t="s">
        <v>43</v>
      </c>
      <c r="G7" s="144" t="s">
        <v>44</v>
      </c>
      <c r="H7" s="144" t="s">
        <v>45</v>
      </c>
      <c r="I7" s="144" t="s">
        <v>46</v>
      </c>
      <c r="J7" s="144" t="s">
        <v>47</v>
      </c>
      <c r="K7" s="144" t="s">
        <v>139</v>
      </c>
      <c r="L7" s="144" t="s">
        <v>150</v>
      </c>
      <c r="M7" s="144" t="s">
        <v>273</v>
      </c>
      <c r="N7" s="144" t="s">
        <v>274</v>
      </c>
      <c r="O7" s="145">
        <v>12</v>
      </c>
      <c r="P7" s="33"/>
      <c r="Q7" s="34" t="s">
        <v>60</v>
      </c>
    </row>
    <row r="8" spans="1:19" ht="12.75">
      <c r="A8" s="68" t="s">
        <v>348</v>
      </c>
      <c r="B8" s="74">
        <v>1</v>
      </c>
      <c r="C8" s="69" t="s">
        <v>358</v>
      </c>
      <c r="D8" s="146" t="s">
        <v>359</v>
      </c>
      <c r="E8" s="147" t="s">
        <v>360</v>
      </c>
      <c r="F8" s="147" t="s">
        <v>361</v>
      </c>
      <c r="G8" s="147" t="s">
        <v>362</v>
      </c>
      <c r="H8" s="147" t="s">
        <v>1022</v>
      </c>
      <c r="I8" s="147" t="s">
        <v>1023</v>
      </c>
      <c r="J8" s="147" t="s">
        <v>1179</v>
      </c>
      <c r="K8" s="147" t="s">
        <v>1180</v>
      </c>
      <c r="L8" s="147" t="s">
        <v>1332</v>
      </c>
      <c r="M8" s="147" t="s">
        <v>1333</v>
      </c>
      <c r="N8" s="147" t="s">
        <v>1418</v>
      </c>
      <c r="O8" s="148" t="s">
        <v>1419</v>
      </c>
      <c r="P8" s="63"/>
      <c r="Q8" s="64" t="s">
        <v>1420</v>
      </c>
      <c r="R8" s="55"/>
      <c r="S8" s="138"/>
    </row>
    <row r="9" spans="1:19" ht="12.75">
      <c r="A9" s="65" t="s">
        <v>147</v>
      </c>
      <c r="B9" s="70"/>
      <c r="C9" s="71" t="s">
        <v>233</v>
      </c>
      <c r="D9" s="149" t="s">
        <v>364</v>
      </c>
      <c r="E9" s="150" t="s">
        <v>365</v>
      </c>
      <c r="F9" s="150" t="s">
        <v>365</v>
      </c>
      <c r="G9" s="150" t="s">
        <v>365</v>
      </c>
      <c r="H9" s="150" t="s">
        <v>355</v>
      </c>
      <c r="I9" s="150" t="s">
        <v>355</v>
      </c>
      <c r="J9" s="150" t="s">
        <v>355</v>
      </c>
      <c r="K9" s="150" t="s">
        <v>355</v>
      </c>
      <c r="L9" s="150" t="s">
        <v>355</v>
      </c>
      <c r="M9" s="150" t="s">
        <v>355</v>
      </c>
      <c r="N9" s="150" t="s">
        <v>355</v>
      </c>
      <c r="O9" s="151" t="s">
        <v>355</v>
      </c>
      <c r="P9" s="72"/>
      <c r="Q9" s="73" t="s">
        <v>356</v>
      </c>
      <c r="R9" s="55"/>
      <c r="S9" s="138"/>
    </row>
    <row r="10" spans="1:19" ht="12.75">
      <c r="A10" s="68" t="s">
        <v>357</v>
      </c>
      <c r="B10" s="74">
        <v>2</v>
      </c>
      <c r="C10" s="69" t="s">
        <v>349</v>
      </c>
      <c r="D10" s="146" t="s">
        <v>350</v>
      </c>
      <c r="E10" s="147" t="s">
        <v>351</v>
      </c>
      <c r="F10" s="147" t="s">
        <v>352</v>
      </c>
      <c r="G10" s="147" t="s">
        <v>353</v>
      </c>
      <c r="H10" s="147" t="s">
        <v>1024</v>
      </c>
      <c r="I10" s="147" t="s">
        <v>1025</v>
      </c>
      <c r="J10" s="147" t="s">
        <v>1181</v>
      </c>
      <c r="K10" s="147" t="s">
        <v>1182</v>
      </c>
      <c r="L10" s="147" t="s">
        <v>1334</v>
      </c>
      <c r="M10" s="147" t="s">
        <v>1335</v>
      </c>
      <c r="N10" s="147" t="s">
        <v>1421</v>
      </c>
      <c r="O10" s="148" t="s">
        <v>1422</v>
      </c>
      <c r="P10" s="63"/>
      <c r="Q10" s="64" t="s">
        <v>1423</v>
      </c>
      <c r="R10" s="55"/>
      <c r="S10" s="138"/>
    </row>
    <row r="11" spans="1:19" ht="12.75">
      <c r="A11" s="65" t="s">
        <v>68</v>
      </c>
      <c r="B11" s="70"/>
      <c r="C11" s="71" t="s">
        <v>71</v>
      </c>
      <c r="D11" s="149" t="s">
        <v>355</v>
      </c>
      <c r="E11" s="150" t="s">
        <v>355</v>
      </c>
      <c r="F11" s="150" t="s">
        <v>355</v>
      </c>
      <c r="G11" s="150" t="s">
        <v>355</v>
      </c>
      <c r="H11" s="150" t="s">
        <v>365</v>
      </c>
      <c r="I11" s="150" t="s">
        <v>365</v>
      </c>
      <c r="J11" s="150" t="s">
        <v>365</v>
      </c>
      <c r="K11" s="150" t="s">
        <v>365</v>
      </c>
      <c r="L11" s="150" t="s">
        <v>365</v>
      </c>
      <c r="M11" s="150" t="s">
        <v>365</v>
      </c>
      <c r="N11" s="150" t="s">
        <v>365</v>
      </c>
      <c r="O11" s="151" t="s">
        <v>365</v>
      </c>
      <c r="P11" s="72"/>
      <c r="Q11" s="73" t="s">
        <v>1424</v>
      </c>
      <c r="R11" s="55"/>
      <c r="S11" s="138"/>
    </row>
    <row r="12" spans="1:19" ht="12.75">
      <c r="A12" s="68" t="s">
        <v>1183</v>
      </c>
      <c r="B12" s="74">
        <v>8</v>
      </c>
      <c r="C12" s="69" t="s">
        <v>401</v>
      </c>
      <c r="D12" s="146" t="s">
        <v>448</v>
      </c>
      <c r="E12" s="147" t="s">
        <v>449</v>
      </c>
      <c r="F12" s="147" t="s">
        <v>450</v>
      </c>
      <c r="G12" s="147" t="s">
        <v>451</v>
      </c>
      <c r="H12" s="147" t="s">
        <v>1030</v>
      </c>
      <c r="I12" s="147" t="s">
        <v>1031</v>
      </c>
      <c r="J12" s="147" t="s">
        <v>1188</v>
      </c>
      <c r="K12" s="147" t="s">
        <v>1189</v>
      </c>
      <c r="L12" s="147" t="s">
        <v>1336</v>
      </c>
      <c r="M12" s="147" t="s">
        <v>1337</v>
      </c>
      <c r="N12" s="147" t="s">
        <v>1425</v>
      </c>
      <c r="O12" s="148" t="s">
        <v>1426</v>
      </c>
      <c r="P12" s="63"/>
      <c r="Q12" s="64" t="s">
        <v>1427</v>
      </c>
      <c r="R12" s="55"/>
      <c r="S12" s="138"/>
    </row>
    <row r="13" spans="1:19" ht="12.75">
      <c r="A13" s="65" t="s">
        <v>91</v>
      </c>
      <c r="B13" s="70"/>
      <c r="C13" s="71" t="s">
        <v>79</v>
      </c>
      <c r="D13" s="149" t="s">
        <v>473</v>
      </c>
      <c r="E13" s="150" t="s">
        <v>453</v>
      </c>
      <c r="F13" s="150" t="s">
        <v>453</v>
      </c>
      <c r="G13" s="150" t="s">
        <v>453</v>
      </c>
      <c r="H13" s="150" t="s">
        <v>473</v>
      </c>
      <c r="I13" s="150" t="s">
        <v>481</v>
      </c>
      <c r="J13" s="150" t="s">
        <v>1190</v>
      </c>
      <c r="K13" s="150" t="s">
        <v>517</v>
      </c>
      <c r="L13" s="150" t="s">
        <v>473</v>
      </c>
      <c r="M13" s="150" t="s">
        <v>473</v>
      </c>
      <c r="N13" s="150" t="s">
        <v>1190</v>
      </c>
      <c r="O13" s="151" t="s">
        <v>471</v>
      </c>
      <c r="P13" s="72"/>
      <c r="Q13" s="73" t="s">
        <v>1428</v>
      </c>
      <c r="R13" s="55"/>
      <c r="S13" s="138"/>
    </row>
    <row r="14" spans="1:19" ht="12.75">
      <c r="A14" s="68" t="s">
        <v>1187</v>
      </c>
      <c r="B14" s="74">
        <v>7</v>
      </c>
      <c r="C14" s="69" t="s">
        <v>386</v>
      </c>
      <c r="D14" s="146" t="s">
        <v>387</v>
      </c>
      <c r="E14" s="147" t="s">
        <v>388</v>
      </c>
      <c r="F14" s="147" t="s">
        <v>389</v>
      </c>
      <c r="G14" s="147" t="s">
        <v>390</v>
      </c>
      <c r="H14" s="147" t="s">
        <v>1034</v>
      </c>
      <c r="I14" s="147" t="s">
        <v>1035</v>
      </c>
      <c r="J14" s="147" t="s">
        <v>1195</v>
      </c>
      <c r="K14" s="147" t="s">
        <v>1196</v>
      </c>
      <c r="L14" s="147" t="s">
        <v>1338</v>
      </c>
      <c r="M14" s="147" t="s">
        <v>1339</v>
      </c>
      <c r="N14" s="147" t="s">
        <v>1470</v>
      </c>
      <c r="O14" s="148" t="s">
        <v>1472</v>
      </c>
      <c r="P14" s="63"/>
      <c r="Q14" s="64" t="s">
        <v>1473</v>
      </c>
      <c r="R14" s="55"/>
      <c r="S14" s="138"/>
    </row>
    <row r="15" spans="1:19" ht="12.75">
      <c r="A15" s="65" t="s">
        <v>68</v>
      </c>
      <c r="B15" s="70"/>
      <c r="C15" s="71" t="s">
        <v>77</v>
      </c>
      <c r="D15" s="149" t="s">
        <v>470</v>
      </c>
      <c r="E15" s="150" t="s">
        <v>471</v>
      </c>
      <c r="F15" s="150" t="s">
        <v>473</v>
      </c>
      <c r="G15" s="150" t="s">
        <v>702</v>
      </c>
      <c r="H15" s="150" t="s">
        <v>471</v>
      </c>
      <c r="I15" s="150" t="s">
        <v>470</v>
      </c>
      <c r="J15" s="150" t="s">
        <v>552</v>
      </c>
      <c r="K15" s="150" t="s">
        <v>1197</v>
      </c>
      <c r="L15" s="150" t="s">
        <v>1186</v>
      </c>
      <c r="M15" s="150" t="s">
        <v>453</v>
      </c>
      <c r="N15" s="150" t="s">
        <v>480</v>
      </c>
      <c r="O15" s="151" t="s">
        <v>453</v>
      </c>
      <c r="P15" s="72"/>
      <c r="Q15" s="73" t="s">
        <v>1217</v>
      </c>
      <c r="R15" s="55"/>
      <c r="S15" s="138"/>
    </row>
    <row r="16" spans="1:19" ht="12.75">
      <c r="A16" s="68" t="s">
        <v>1191</v>
      </c>
      <c r="B16" s="74">
        <v>208</v>
      </c>
      <c r="C16" s="69" t="s">
        <v>443</v>
      </c>
      <c r="D16" s="146" t="s">
        <v>466</v>
      </c>
      <c r="E16" s="147" t="s">
        <v>554</v>
      </c>
      <c r="F16" s="147" t="s">
        <v>555</v>
      </c>
      <c r="G16" s="147" t="s">
        <v>556</v>
      </c>
      <c r="H16" s="147" t="s">
        <v>1062</v>
      </c>
      <c r="I16" s="147" t="s">
        <v>1063</v>
      </c>
      <c r="J16" s="147" t="s">
        <v>1229</v>
      </c>
      <c r="K16" s="147" t="s">
        <v>1230</v>
      </c>
      <c r="L16" s="147" t="s">
        <v>1367</v>
      </c>
      <c r="M16" s="147" t="s">
        <v>1368</v>
      </c>
      <c r="N16" s="147" t="s">
        <v>1340</v>
      </c>
      <c r="O16" s="148" t="s">
        <v>1474</v>
      </c>
      <c r="P16" s="63"/>
      <c r="Q16" s="64" t="s">
        <v>1475</v>
      </c>
      <c r="R16" s="55"/>
      <c r="S16" s="138"/>
    </row>
    <row r="17" spans="1:19" ht="12.75">
      <c r="A17" s="65" t="s">
        <v>132</v>
      </c>
      <c r="B17" s="70"/>
      <c r="C17" s="71" t="s">
        <v>90</v>
      </c>
      <c r="D17" s="149" t="s">
        <v>460</v>
      </c>
      <c r="E17" s="150" t="s">
        <v>461</v>
      </c>
      <c r="F17" s="150" t="s">
        <v>488</v>
      </c>
      <c r="G17" s="150" t="s">
        <v>488</v>
      </c>
      <c r="H17" s="150" t="s">
        <v>1064</v>
      </c>
      <c r="I17" s="150" t="s">
        <v>500</v>
      </c>
      <c r="J17" s="150" t="s">
        <v>462</v>
      </c>
      <c r="K17" s="150" t="s">
        <v>1231</v>
      </c>
      <c r="L17" s="150" t="s">
        <v>1061</v>
      </c>
      <c r="M17" s="150" t="s">
        <v>1044</v>
      </c>
      <c r="N17" s="150" t="s">
        <v>462</v>
      </c>
      <c r="O17" s="151" t="s">
        <v>462</v>
      </c>
      <c r="P17" s="72"/>
      <c r="Q17" s="73" t="s">
        <v>1476</v>
      </c>
      <c r="R17" s="55"/>
      <c r="S17" s="138"/>
    </row>
    <row r="18" spans="1:19" ht="12.75">
      <c r="A18" s="68" t="s">
        <v>1194</v>
      </c>
      <c r="B18" s="74">
        <v>207</v>
      </c>
      <c r="C18" s="69" t="s">
        <v>442</v>
      </c>
      <c r="D18" s="146" t="s">
        <v>456</v>
      </c>
      <c r="E18" s="147" t="s">
        <v>565</v>
      </c>
      <c r="F18" s="147" t="s">
        <v>566</v>
      </c>
      <c r="G18" s="147" t="s">
        <v>567</v>
      </c>
      <c r="H18" s="147" t="s">
        <v>1065</v>
      </c>
      <c r="I18" s="147" t="s">
        <v>1066</v>
      </c>
      <c r="J18" s="147" t="s">
        <v>1232</v>
      </c>
      <c r="K18" s="147" t="s">
        <v>1233</v>
      </c>
      <c r="L18" s="147" t="s">
        <v>1369</v>
      </c>
      <c r="M18" s="147" t="s">
        <v>1370</v>
      </c>
      <c r="N18" s="147" t="s">
        <v>1477</v>
      </c>
      <c r="O18" s="148" t="s">
        <v>1478</v>
      </c>
      <c r="P18" s="63"/>
      <c r="Q18" s="64" t="s">
        <v>1479</v>
      </c>
      <c r="R18" s="55"/>
      <c r="S18" s="138"/>
    </row>
    <row r="19" spans="1:19" ht="12.75">
      <c r="A19" s="65" t="s">
        <v>132</v>
      </c>
      <c r="B19" s="70"/>
      <c r="C19" s="71" t="s">
        <v>102</v>
      </c>
      <c r="D19" s="149" t="s">
        <v>500</v>
      </c>
      <c r="E19" s="150" t="s">
        <v>499</v>
      </c>
      <c r="F19" s="150" t="s">
        <v>513</v>
      </c>
      <c r="G19" s="150" t="s">
        <v>569</v>
      </c>
      <c r="H19" s="150" t="s">
        <v>500</v>
      </c>
      <c r="I19" s="150" t="s">
        <v>1064</v>
      </c>
      <c r="J19" s="150" t="s">
        <v>1061</v>
      </c>
      <c r="K19" s="150" t="s">
        <v>552</v>
      </c>
      <c r="L19" s="150" t="s">
        <v>498</v>
      </c>
      <c r="M19" s="150" t="s">
        <v>1061</v>
      </c>
      <c r="N19" s="150" t="s">
        <v>471</v>
      </c>
      <c r="O19" s="151" t="s">
        <v>1044</v>
      </c>
      <c r="P19" s="72"/>
      <c r="Q19" s="73" t="s">
        <v>1480</v>
      </c>
      <c r="R19" s="55"/>
      <c r="S19" s="138"/>
    </row>
    <row r="20" spans="1:19" ht="12.75">
      <c r="A20" s="68" t="s">
        <v>464</v>
      </c>
      <c r="B20" s="74">
        <v>209</v>
      </c>
      <c r="C20" s="69" t="s">
        <v>444</v>
      </c>
      <c r="D20" s="146" t="s">
        <v>571</v>
      </c>
      <c r="E20" s="147" t="s">
        <v>465</v>
      </c>
      <c r="F20" s="147" t="s">
        <v>572</v>
      </c>
      <c r="G20" s="147" t="s">
        <v>573</v>
      </c>
      <c r="H20" s="147" t="s">
        <v>1067</v>
      </c>
      <c r="I20" s="147" t="s">
        <v>1068</v>
      </c>
      <c r="J20" s="147" t="s">
        <v>1234</v>
      </c>
      <c r="K20" s="147" t="s">
        <v>1235</v>
      </c>
      <c r="L20" s="147" t="s">
        <v>1371</v>
      </c>
      <c r="M20" s="147" t="s">
        <v>1372</v>
      </c>
      <c r="N20" s="147" t="s">
        <v>1481</v>
      </c>
      <c r="O20" s="148" t="s">
        <v>1482</v>
      </c>
      <c r="P20" s="63"/>
      <c r="Q20" s="64" t="s">
        <v>1483</v>
      </c>
      <c r="R20" s="55"/>
      <c r="S20" s="138"/>
    </row>
    <row r="21" spans="1:19" ht="12.75">
      <c r="A21" s="65" t="s">
        <v>132</v>
      </c>
      <c r="B21" s="70"/>
      <c r="C21" s="71" t="s">
        <v>102</v>
      </c>
      <c r="D21" s="149" t="s">
        <v>516</v>
      </c>
      <c r="E21" s="150" t="s">
        <v>517</v>
      </c>
      <c r="F21" s="150" t="s">
        <v>575</v>
      </c>
      <c r="G21" s="150" t="s">
        <v>576</v>
      </c>
      <c r="H21" s="150" t="s">
        <v>516</v>
      </c>
      <c r="I21" s="150" t="s">
        <v>1048</v>
      </c>
      <c r="J21" s="150" t="s">
        <v>1044</v>
      </c>
      <c r="K21" s="150" t="s">
        <v>498</v>
      </c>
      <c r="L21" s="150" t="s">
        <v>461</v>
      </c>
      <c r="M21" s="150" t="s">
        <v>461</v>
      </c>
      <c r="N21" s="150" t="s">
        <v>552</v>
      </c>
      <c r="O21" s="151" t="s">
        <v>552</v>
      </c>
      <c r="P21" s="72"/>
      <c r="Q21" s="73" t="s">
        <v>1484</v>
      </c>
      <c r="R21" s="55"/>
      <c r="S21" s="138"/>
    </row>
    <row r="22" spans="1:19" ht="12.75">
      <c r="A22" s="68" t="s">
        <v>553</v>
      </c>
      <c r="B22" s="74">
        <v>15</v>
      </c>
      <c r="C22" s="69" t="s">
        <v>407</v>
      </c>
      <c r="D22" s="146" t="s">
        <v>456</v>
      </c>
      <c r="E22" s="147" t="s">
        <v>457</v>
      </c>
      <c r="F22" s="147" t="s">
        <v>458</v>
      </c>
      <c r="G22" s="147" t="s">
        <v>458</v>
      </c>
      <c r="H22" s="147" t="s">
        <v>1032</v>
      </c>
      <c r="I22" s="147" t="s">
        <v>1033</v>
      </c>
      <c r="J22" s="147" t="s">
        <v>1192</v>
      </c>
      <c r="K22" s="147" t="s">
        <v>1193</v>
      </c>
      <c r="L22" s="147" t="s">
        <v>1340</v>
      </c>
      <c r="M22" s="147" t="s">
        <v>1249</v>
      </c>
      <c r="N22" s="147" t="s">
        <v>1251</v>
      </c>
      <c r="O22" s="148" t="s">
        <v>1429</v>
      </c>
      <c r="P22" s="63"/>
      <c r="Q22" s="64" t="s">
        <v>1430</v>
      </c>
      <c r="R22" s="55"/>
      <c r="S22" s="138"/>
    </row>
    <row r="23" spans="1:19" ht="12.75">
      <c r="A23" s="65" t="s">
        <v>84</v>
      </c>
      <c r="B23" s="70"/>
      <c r="C23" s="71" t="s">
        <v>96</v>
      </c>
      <c r="D23" s="149" t="s">
        <v>489</v>
      </c>
      <c r="E23" s="150" t="s">
        <v>498</v>
      </c>
      <c r="F23" s="150" t="s">
        <v>461</v>
      </c>
      <c r="G23" s="150" t="s">
        <v>552</v>
      </c>
      <c r="H23" s="150" t="s">
        <v>461</v>
      </c>
      <c r="I23" s="150" t="s">
        <v>462</v>
      </c>
      <c r="J23" s="150" t="s">
        <v>1206</v>
      </c>
      <c r="K23" s="150" t="s">
        <v>1064</v>
      </c>
      <c r="L23" s="150" t="s">
        <v>513</v>
      </c>
      <c r="M23" s="150" t="s">
        <v>489</v>
      </c>
      <c r="N23" s="150" t="s">
        <v>481</v>
      </c>
      <c r="O23" s="151" t="s">
        <v>575</v>
      </c>
      <c r="P23" s="72"/>
      <c r="Q23" s="73" t="s">
        <v>1431</v>
      </c>
      <c r="R23" s="55"/>
      <c r="S23" s="138"/>
    </row>
    <row r="24" spans="1:19" ht="12.75">
      <c r="A24" s="68" t="s">
        <v>474</v>
      </c>
      <c r="B24" s="74">
        <v>16</v>
      </c>
      <c r="C24" s="69" t="s">
        <v>408</v>
      </c>
      <c r="D24" s="146" t="s">
        <v>502</v>
      </c>
      <c r="E24" s="147" t="s">
        <v>503</v>
      </c>
      <c r="F24" s="147" t="s">
        <v>504</v>
      </c>
      <c r="G24" s="147" t="s">
        <v>505</v>
      </c>
      <c r="H24" s="147" t="s">
        <v>1036</v>
      </c>
      <c r="I24" s="147" t="s">
        <v>1037</v>
      </c>
      <c r="J24" s="147" t="s">
        <v>1198</v>
      </c>
      <c r="K24" s="147" t="s">
        <v>1050</v>
      </c>
      <c r="L24" s="147" t="s">
        <v>1341</v>
      </c>
      <c r="M24" s="147" t="s">
        <v>1342</v>
      </c>
      <c r="N24" s="147" t="s">
        <v>1471</v>
      </c>
      <c r="O24" s="148" t="s">
        <v>1433</v>
      </c>
      <c r="P24" s="63"/>
      <c r="Q24" s="64" t="s">
        <v>1553</v>
      </c>
      <c r="R24" s="55"/>
      <c r="S24" s="138"/>
    </row>
    <row r="25" spans="1:19" ht="12.75">
      <c r="A25" s="65" t="s">
        <v>84</v>
      </c>
      <c r="B25" s="70"/>
      <c r="C25" s="71" t="s">
        <v>96</v>
      </c>
      <c r="D25" s="149" t="s">
        <v>539</v>
      </c>
      <c r="E25" s="150" t="s">
        <v>462</v>
      </c>
      <c r="F25" s="150" t="s">
        <v>480</v>
      </c>
      <c r="G25" s="150" t="s">
        <v>498</v>
      </c>
      <c r="H25" s="150" t="s">
        <v>515</v>
      </c>
      <c r="I25" s="150" t="s">
        <v>1069</v>
      </c>
      <c r="J25" s="150" t="s">
        <v>489</v>
      </c>
      <c r="K25" s="150" t="s">
        <v>575</v>
      </c>
      <c r="L25" s="150" t="s">
        <v>1064</v>
      </c>
      <c r="M25" s="150" t="s">
        <v>575</v>
      </c>
      <c r="N25" s="150" t="s">
        <v>489</v>
      </c>
      <c r="O25" s="151" t="s">
        <v>598</v>
      </c>
      <c r="P25" s="72"/>
      <c r="Q25" s="73" t="s">
        <v>1554</v>
      </c>
      <c r="R25" s="55"/>
      <c r="S25" s="138"/>
    </row>
    <row r="26" spans="1:19" ht="12.75">
      <c r="A26" s="68" t="s">
        <v>563</v>
      </c>
      <c r="B26" s="74">
        <v>11</v>
      </c>
      <c r="C26" s="69" t="s">
        <v>404</v>
      </c>
      <c r="D26" s="146" t="s">
        <v>475</v>
      </c>
      <c r="E26" s="147" t="s">
        <v>476</v>
      </c>
      <c r="F26" s="147" t="s">
        <v>477</v>
      </c>
      <c r="G26" s="147" t="s">
        <v>478</v>
      </c>
      <c r="H26" s="147" t="s">
        <v>1046</v>
      </c>
      <c r="I26" s="147" t="s">
        <v>1047</v>
      </c>
      <c r="J26" s="147" t="s">
        <v>1201</v>
      </c>
      <c r="K26" s="147" t="s">
        <v>1202</v>
      </c>
      <c r="L26" s="147" t="s">
        <v>1347</v>
      </c>
      <c r="M26" s="147" t="s">
        <v>1348</v>
      </c>
      <c r="N26" s="147" t="s">
        <v>1432</v>
      </c>
      <c r="O26" s="148" t="s">
        <v>1433</v>
      </c>
      <c r="P26" s="63"/>
      <c r="Q26" s="64" t="s">
        <v>1434</v>
      </c>
      <c r="R26" s="55"/>
      <c r="S26" s="138"/>
    </row>
    <row r="27" spans="1:19" ht="12.75">
      <c r="A27" s="65" t="s">
        <v>84</v>
      </c>
      <c r="B27" s="70"/>
      <c r="C27" s="71" t="s">
        <v>96</v>
      </c>
      <c r="D27" s="149" t="s">
        <v>517</v>
      </c>
      <c r="E27" s="150" t="s">
        <v>480</v>
      </c>
      <c r="F27" s="150" t="s">
        <v>582</v>
      </c>
      <c r="G27" s="150" t="s">
        <v>539</v>
      </c>
      <c r="H27" s="150" t="s">
        <v>513</v>
      </c>
      <c r="I27" s="150" t="s">
        <v>516</v>
      </c>
      <c r="J27" s="150" t="s">
        <v>576</v>
      </c>
      <c r="K27" s="150" t="s">
        <v>499</v>
      </c>
      <c r="L27" s="150" t="s">
        <v>517</v>
      </c>
      <c r="M27" s="150" t="s">
        <v>581</v>
      </c>
      <c r="N27" s="150" t="s">
        <v>499</v>
      </c>
      <c r="O27" s="151" t="s">
        <v>598</v>
      </c>
      <c r="P27" s="72"/>
      <c r="Q27" s="73" t="s">
        <v>1435</v>
      </c>
      <c r="R27" s="55"/>
      <c r="S27" s="138"/>
    </row>
    <row r="28" spans="1:19" ht="12.75">
      <c r="A28" s="68" t="s">
        <v>1485</v>
      </c>
      <c r="B28" s="74">
        <v>205</v>
      </c>
      <c r="C28" s="69" t="s">
        <v>440</v>
      </c>
      <c r="D28" s="146" t="s">
        <v>588</v>
      </c>
      <c r="E28" s="147" t="s">
        <v>589</v>
      </c>
      <c r="F28" s="147" t="s">
        <v>585</v>
      </c>
      <c r="G28" s="147" t="s">
        <v>590</v>
      </c>
      <c r="H28" s="147" t="s">
        <v>1073</v>
      </c>
      <c r="I28" s="147" t="s">
        <v>1138</v>
      </c>
      <c r="J28" s="147" t="s">
        <v>1207</v>
      </c>
      <c r="K28" s="147" t="s">
        <v>1189</v>
      </c>
      <c r="L28" s="147" t="s">
        <v>1373</v>
      </c>
      <c r="M28" s="147" t="s">
        <v>1374</v>
      </c>
      <c r="N28" s="147" t="s">
        <v>1486</v>
      </c>
      <c r="O28" s="148" t="s">
        <v>1348</v>
      </c>
      <c r="P28" s="63"/>
      <c r="Q28" s="64" t="s">
        <v>1487</v>
      </c>
      <c r="R28" s="55"/>
      <c r="S28" s="138"/>
    </row>
    <row r="29" spans="1:19" ht="12.75">
      <c r="A29" s="65" t="s">
        <v>132</v>
      </c>
      <c r="B29" s="70"/>
      <c r="C29" s="71" t="s">
        <v>102</v>
      </c>
      <c r="D29" s="149" t="s">
        <v>538</v>
      </c>
      <c r="E29" s="150" t="s">
        <v>592</v>
      </c>
      <c r="F29" s="150" t="s">
        <v>536</v>
      </c>
      <c r="G29" s="150" t="s">
        <v>536</v>
      </c>
      <c r="H29" s="150" t="s">
        <v>1142</v>
      </c>
      <c r="I29" s="150" t="s">
        <v>1056</v>
      </c>
      <c r="J29" s="150" t="s">
        <v>1056</v>
      </c>
      <c r="K29" s="150" t="s">
        <v>1210</v>
      </c>
      <c r="L29" s="150" t="s">
        <v>1228</v>
      </c>
      <c r="M29" s="150" t="s">
        <v>1076</v>
      </c>
      <c r="N29" s="150" t="s">
        <v>1225</v>
      </c>
      <c r="O29" s="151" t="s">
        <v>1488</v>
      </c>
      <c r="P29" s="72"/>
      <c r="Q29" s="73" t="s">
        <v>1489</v>
      </c>
      <c r="R29" s="55"/>
      <c r="S29" s="138"/>
    </row>
    <row r="30" spans="1:19" ht="12.75">
      <c r="A30" s="68" t="s">
        <v>1236</v>
      </c>
      <c r="B30" s="74">
        <v>17</v>
      </c>
      <c r="C30" s="69" t="s">
        <v>409</v>
      </c>
      <c r="D30" s="146" t="s">
        <v>519</v>
      </c>
      <c r="E30" s="147" t="s">
        <v>520</v>
      </c>
      <c r="F30" s="147" t="s">
        <v>521</v>
      </c>
      <c r="G30" s="147" t="s">
        <v>522</v>
      </c>
      <c r="H30" s="147" t="s">
        <v>1049</v>
      </c>
      <c r="I30" s="147" t="s">
        <v>1050</v>
      </c>
      <c r="J30" s="147" t="s">
        <v>1203</v>
      </c>
      <c r="K30" s="147" t="s">
        <v>1204</v>
      </c>
      <c r="L30" s="147" t="s">
        <v>1349</v>
      </c>
      <c r="M30" s="147" t="s">
        <v>1350</v>
      </c>
      <c r="N30" s="147" t="s">
        <v>1436</v>
      </c>
      <c r="O30" s="148" t="s">
        <v>1437</v>
      </c>
      <c r="P30" s="63"/>
      <c r="Q30" s="64" t="s">
        <v>1438</v>
      </c>
      <c r="R30" s="55"/>
      <c r="S30" s="138"/>
    </row>
    <row r="31" spans="1:19" ht="12.75">
      <c r="A31" s="65" t="s">
        <v>88</v>
      </c>
      <c r="B31" s="70"/>
      <c r="C31" s="71" t="s">
        <v>87</v>
      </c>
      <c r="D31" s="149" t="s">
        <v>668</v>
      </c>
      <c r="E31" s="150" t="s">
        <v>669</v>
      </c>
      <c r="F31" s="150" t="s">
        <v>597</v>
      </c>
      <c r="G31" s="150" t="s">
        <v>598</v>
      </c>
      <c r="H31" s="150" t="s">
        <v>1141</v>
      </c>
      <c r="I31" s="150" t="s">
        <v>1053</v>
      </c>
      <c r="J31" s="150" t="s">
        <v>488</v>
      </c>
      <c r="K31" s="150" t="s">
        <v>460</v>
      </c>
      <c r="L31" s="150" t="s">
        <v>597</v>
      </c>
      <c r="M31" s="150" t="s">
        <v>1053</v>
      </c>
      <c r="N31" s="150" t="s">
        <v>1226</v>
      </c>
      <c r="O31" s="151" t="s">
        <v>1226</v>
      </c>
      <c r="P31" s="72"/>
      <c r="Q31" s="73" t="s">
        <v>1439</v>
      </c>
      <c r="R31" s="55"/>
      <c r="S31" s="138"/>
    </row>
    <row r="32" spans="1:19" ht="12.75">
      <c r="A32" s="68" t="s">
        <v>1375</v>
      </c>
      <c r="B32" s="74">
        <v>20</v>
      </c>
      <c r="C32" s="69" t="s">
        <v>412</v>
      </c>
      <c r="D32" s="146" t="s">
        <v>509</v>
      </c>
      <c r="E32" s="147" t="s">
        <v>510</v>
      </c>
      <c r="F32" s="147" t="s">
        <v>511</v>
      </c>
      <c r="G32" s="147" t="s">
        <v>396</v>
      </c>
      <c r="H32" s="147" t="s">
        <v>1051</v>
      </c>
      <c r="I32" s="147" t="s">
        <v>1052</v>
      </c>
      <c r="J32" s="147" t="s">
        <v>1084</v>
      </c>
      <c r="K32" s="147" t="s">
        <v>1205</v>
      </c>
      <c r="L32" s="147" t="s">
        <v>1343</v>
      </c>
      <c r="M32" s="147" t="s">
        <v>1344</v>
      </c>
      <c r="N32" s="147" t="s">
        <v>1440</v>
      </c>
      <c r="O32" s="148" t="s">
        <v>1441</v>
      </c>
      <c r="P32" s="63"/>
      <c r="Q32" s="64" t="s">
        <v>1442</v>
      </c>
      <c r="R32" s="55"/>
      <c r="S32" s="138"/>
    </row>
    <row r="33" spans="1:19" ht="12.75">
      <c r="A33" s="65" t="s">
        <v>88</v>
      </c>
      <c r="B33" s="70"/>
      <c r="C33" s="71" t="s">
        <v>87</v>
      </c>
      <c r="D33" s="149" t="s">
        <v>580</v>
      </c>
      <c r="E33" s="150" t="s">
        <v>543</v>
      </c>
      <c r="F33" s="150" t="s">
        <v>581</v>
      </c>
      <c r="G33" s="150" t="s">
        <v>534</v>
      </c>
      <c r="H33" s="150" t="s">
        <v>1071</v>
      </c>
      <c r="I33" s="150" t="s">
        <v>1072</v>
      </c>
      <c r="J33" s="150" t="s">
        <v>1072</v>
      </c>
      <c r="K33" s="150" t="s">
        <v>1070</v>
      </c>
      <c r="L33" s="150" t="s">
        <v>1376</v>
      </c>
      <c r="M33" s="150" t="s">
        <v>1226</v>
      </c>
      <c r="N33" s="150" t="s">
        <v>543</v>
      </c>
      <c r="O33" s="151" t="s">
        <v>543</v>
      </c>
      <c r="P33" s="72"/>
      <c r="Q33" s="73" t="s">
        <v>1443</v>
      </c>
      <c r="R33" s="55"/>
      <c r="S33" s="138"/>
    </row>
    <row r="34" spans="1:19" ht="12.75">
      <c r="A34" s="68" t="s">
        <v>1328</v>
      </c>
      <c r="B34" s="74">
        <v>201</v>
      </c>
      <c r="C34" s="69" t="s">
        <v>438</v>
      </c>
      <c r="D34" s="146" t="s">
        <v>584</v>
      </c>
      <c r="E34" s="147" t="s">
        <v>475</v>
      </c>
      <c r="F34" s="147" t="s">
        <v>640</v>
      </c>
      <c r="G34" s="147" t="s">
        <v>602</v>
      </c>
      <c r="H34" s="147" t="s">
        <v>1088</v>
      </c>
      <c r="I34" s="147" t="s">
        <v>1089</v>
      </c>
      <c r="J34" s="147" t="s">
        <v>1237</v>
      </c>
      <c r="K34" s="147" t="s">
        <v>1238</v>
      </c>
      <c r="L34" s="147" t="s">
        <v>1378</v>
      </c>
      <c r="M34" s="147" t="s">
        <v>1379</v>
      </c>
      <c r="N34" s="147" t="s">
        <v>1490</v>
      </c>
      <c r="O34" s="148" t="s">
        <v>1491</v>
      </c>
      <c r="P34" s="63" t="s">
        <v>641</v>
      </c>
      <c r="Q34" s="64" t="s">
        <v>1492</v>
      </c>
      <c r="R34" s="55"/>
      <c r="S34" s="138"/>
    </row>
    <row r="35" spans="1:19" ht="12.75">
      <c r="A35" s="65" t="s">
        <v>132</v>
      </c>
      <c r="B35" s="70"/>
      <c r="C35" s="71" t="s">
        <v>102</v>
      </c>
      <c r="D35" s="149" t="s">
        <v>548</v>
      </c>
      <c r="E35" s="150" t="s">
        <v>508</v>
      </c>
      <c r="F35" s="150" t="s">
        <v>643</v>
      </c>
      <c r="G35" s="150" t="s">
        <v>547</v>
      </c>
      <c r="H35" s="150" t="s">
        <v>548</v>
      </c>
      <c r="I35" s="150" t="s">
        <v>515</v>
      </c>
      <c r="J35" s="150" t="s">
        <v>1239</v>
      </c>
      <c r="K35" s="150" t="s">
        <v>1045</v>
      </c>
      <c r="L35" s="150" t="s">
        <v>1056</v>
      </c>
      <c r="M35" s="150" t="s">
        <v>1209</v>
      </c>
      <c r="N35" s="150" t="s">
        <v>525</v>
      </c>
      <c r="O35" s="151" t="s">
        <v>1040</v>
      </c>
      <c r="P35" s="72"/>
      <c r="Q35" s="73" t="s">
        <v>1493</v>
      </c>
      <c r="R35" s="55"/>
      <c r="S35" s="138"/>
    </row>
    <row r="36" spans="1:19" ht="12.75">
      <c r="A36" s="68" t="s">
        <v>1329</v>
      </c>
      <c r="B36" s="74">
        <v>23</v>
      </c>
      <c r="C36" s="69" t="s">
        <v>414</v>
      </c>
      <c r="D36" s="146" t="s">
        <v>583</v>
      </c>
      <c r="E36" s="147" t="s">
        <v>584</v>
      </c>
      <c r="F36" s="147" t="s">
        <v>585</v>
      </c>
      <c r="G36" s="147" t="s">
        <v>586</v>
      </c>
      <c r="H36" s="147" t="s">
        <v>1054</v>
      </c>
      <c r="I36" s="147" t="s">
        <v>1055</v>
      </c>
      <c r="J36" s="147" t="s">
        <v>1207</v>
      </c>
      <c r="K36" s="147" t="s">
        <v>1208</v>
      </c>
      <c r="L36" s="147" t="s">
        <v>1353</v>
      </c>
      <c r="M36" s="147" t="s">
        <v>1354</v>
      </c>
      <c r="N36" s="147" t="s">
        <v>1444</v>
      </c>
      <c r="O36" s="148" t="s">
        <v>1445</v>
      </c>
      <c r="P36" s="63"/>
      <c r="Q36" s="64" t="s">
        <v>1446</v>
      </c>
      <c r="R36" s="55"/>
      <c r="S36" s="138"/>
    </row>
    <row r="37" spans="1:19" ht="12.75">
      <c r="A37" s="65" t="s">
        <v>91</v>
      </c>
      <c r="B37" s="70"/>
      <c r="C37" s="71" t="s">
        <v>79</v>
      </c>
      <c r="D37" s="149" t="s">
        <v>666</v>
      </c>
      <c r="E37" s="150" t="s">
        <v>536</v>
      </c>
      <c r="F37" s="150" t="s">
        <v>536</v>
      </c>
      <c r="G37" s="150" t="s">
        <v>491</v>
      </c>
      <c r="H37" s="150" t="s">
        <v>1076</v>
      </c>
      <c r="I37" s="150" t="s">
        <v>750</v>
      </c>
      <c r="J37" s="150" t="s">
        <v>1056</v>
      </c>
      <c r="K37" s="150" t="s">
        <v>681</v>
      </c>
      <c r="L37" s="150" t="s">
        <v>539</v>
      </c>
      <c r="M37" s="150" t="s">
        <v>1240</v>
      </c>
      <c r="N37" s="150" t="s">
        <v>537</v>
      </c>
      <c r="O37" s="151" t="s">
        <v>536</v>
      </c>
      <c r="P37" s="72"/>
      <c r="Q37" s="73" t="s">
        <v>1447</v>
      </c>
      <c r="R37" s="55"/>
      <c r="S37" s="138"/>
    </row>
    <row r="38" spans="1:19" ht="12.75">
      <c r="A38" s="68" t="s">
        <v>1075</v>
      </c>
      <c r="B38" s="74">
        <v>6</v>
      </c>
      <c r="C38" s="69" t="s">
        <v>378</v>
      </c>
      <c r="D38" s="146" t="s">
        <v>379</v>
      </c>
      <c r="E38" s="147" t="s">
        <v>380</v>
      </c>
      <c r="F38" s="147" t="s">
        <v>381</v>
      </c>
      <c r="G38" s="147" t="s">
        <v>382</v>
      </c>
      <c r="H38" s="147" t="s">
        <v>1028</v>
      </c>
      <c r="I38" s="147" t="s">
        <v>1029</v>
      </c>
      <c r="J38" s="147" t="s">
        <v>1184</v>
      </c>
      <c r="K38" s="147" t="s">
        <v>1185</v>
      </c>
      <c r="L38" s="147" t="s">
        <v>1381</v>
      </c>
      <c r="M38" s="147" t="s">
        <v>1382</v>
      </c>
      <c r="N38" s="147" t="s">
        <v>1494</v>
      </c>
      <c r="O38" s="148" t="s">
        <v>1495</v>
      </c>
      <c r="P38" s="63" t="s">
        <v>1383</v>
      </c>
      <c r="Q38" s="64" t="s">
        <v>1496</v>
      </c>
      <c r="R38" s="55"/>
      <c r="S38" s="138"/>
    </row>
    <row r="39" spans="1:19" ht="12.75">
      <c r="A39" s="65" t="s">
        <v>91</v>
      </c>
      <c r="B39" s="70"/>
      <c r="C39" s="71" t="s">
        <v>200</v>
      </c>
      <c r="D39" s="149" t="s">
        <v>453</v>
      </c>
      <c r="E39" s="150" t="s">
        <v>384</v>
      </c>
      <c r="F39" s="150" t="s">
        <v>384</v>
      </c>
      <c r="G39" s="150" t="s">
        <v>384</v>
      </c>
      <c r="H39" s="150" t="s">
        <v>453</v>
      </c>
      <c r="I39" s="150" t="s">
        <v>453</v>
      </c>
      <c r="J39" s="150" t="s">
        <v>1186</v>
      </c>
      <c r="K39" s="150" t="s">
        <v>1186</v>
      </c>
      <c r="L39" s="150" t="s">
        <v>453</v>
      </c>
      <c r="M39" s="150" t="s">
        <v>1186</v>
      </c>
      <c r="N39" s="150" t="s">
        <v>1186</v>
      </c>
      <c r="O39" s="151" t="s">
        <v>1186</v>
      </c>
      <c r="P39" s="72"/>
      <c r="Q39" s="73" t="s">
        <v>1497</v>
      </c>
      <c r="R39" s="55"/>
      <c r="S39" s="138"/>
    </row>
    <row r="40" spans="1:19" ht="12.75">
      <c r="A40" s="68" t="s">
        <v>1330</v>
      </c>
      <c r="B40" s="74">
        <v>3</v>
      </c>
      <c r="C40" s="69" t="s">
        <v>393</v>
      </c>
      <c r="D40" s="146" t="s">
        <v>394</v>
      </c>
      <c r="E40" s="147" t="s">
        <v>395</v>
      </c>
      <c r="F40" s="147" t="s">
        <v>396</v>
      </c>
      <c r="G40" s="147" t="s">
        <v>397</v>
      </c>
      <c r="H40" s="147" t="s">
        <v>1057</v>
      </c>
      <c r="I40" s="147" t="s">
        <v>1058</v>
      </c>
      <c r="J40" s="147" t="s">
        <v>1211</v>
      </c>
      <c r="K40" s="147" t="s">
        <v>1212</v>
      </c>
      <c r="L40" s="147" t="s">
        <v>1351</v>
      </c>
      <c r="M40" s="147" t="s">
        <v>1352</v>
      </c>
      <c r="N40" s="147" t="s">
        <v>1448</v>
      </c>
      <c r="O40" s="148" t="s">
        <v>1449</v>
      </c>
      <c r="P40" s="63"/>
      <c r="Q40" s="64" t="s">
        <v>1450</v>
      </c>
      <c r="R40" s="55"/>
      <c r="S40" s="138"/>
    </row>
    <row r="41" spans="1:19" ht="12.75">
      <c r="A41" s="65" t="s">
        <v>68</v>
      </c>
      <c r="B41" s="70"/>
      <c r="C41" s="71" t="s">
        <v>77</v>
      </c>
      <c r="D41" s="149" t="s">
        <v>670</v>
      </c>
      <c r="E41" s="150" t="s">
        <v>671</v>
      </c>
      <c r="F41" s="150" t="s">
        <v>525</v>
      </c>
      <c r="G41" s="150" t="s">
        <v>517</v>
      </c>
      <c r="H41" s="150" t="s">
        <v>1143</v>
      </c>
      <c r="I41" s="150" t="s">
        <v>538</v>
      </c>
      <c r="J41" s="150" t="s">
        <v>1086</v>
      </c>
      <c r="K41" s="150" t="s">
        <v>535</v>
      </c>
      <c r="L41" s="150" t="s">
        <v>1377</v>
      </c>
      <c r="M41" s="150" t="s">
        <v>1358</v>
      </c>
      <c r="N41" s="150" t="s">
        <v>1498</v>
      </c>
      <c r="O41" s="151" t="s">
        <v>1498</v>
      </c>
      <c r="P41" s="72"/>
      <c r="Q41" s="73" t="s">
        <v>1451</v>
      </c>
      <c r="R41" s="55"/>
      <c r="S41" s="138"/>
    </row>
    <row r="42" spans="1:19" ht="12.75">
      <c r="A42" s="68" t="s">
        <v>1331</v>
      </c>
      <c r="B42" s="74">
        <v>204</v>
      </c>
      <c r="C42" s="69" t="s">
        <v>439</v>
      </c>
      <c r="D42" s="146" t="s">
        <v>600</v>
      </c>
      <c r="E42" s="147" t="s">
        <v>589</v>
      </c>
      <c r="F42" s="147" t="s">
        <v>601</v>
      </c>
      <c r="G42" s="147" t="s">
        <v>602</v>
      </c>
      <c r="H42" s="147" t="s">
        <v>1102</v>
      </c>
      <c r="I42" s="147" t="s">
        <v>1139</v>
      </c>
      <c r="J42" s="147" t="s">
        <v>1207</v>
      </c>
      <c r="K42" s="147" t="s">
        <v>1243</v>
      </c>
      <c r="L42" s="147" t="s">
        <v>1356</v>
      </c>
      <c r="M42" s="147" t="s">
        <v>1350</v>
      </c>
      <c r="N42" s="147" t="s">
        <v>1499</v>
      </c>
      <c r="O42" s="148" t="s">
        <v>1500</v>
      </c>
      <c r="P42" s="63"/>
      <c r="Q42" s="64" t="s">
        <v>1501</v>
      </c>
      <c r="R42" s="55"/>
      <c r="S42" s="138"/>
    </row>
    <row r="43" spans="1:19" ht="12.75">
      <c r="A43" s="65" t="s">
        <v>132</v>
      </c>
      <c r="B43" s="70"/>
      <c r="C43" s="71" t="s">
        <v>102</v>
      </c>
      <c r="D43" s="149" t="s">
        <v>604</v>
      </c>
      <c r="E43" s="150" t="s">
        <v>592</v>
      </c>
      <c r="F43" s="150" t="s">
        <v>547</v>
      </c>
      <c r="G43" s="150" t="s">
        <v>547</v>
      </c>
      <c r="H43" s="150" t="s">
        <v>508</v>
      </c>
      <c r="I43" s="150" t="s">
        <v>1111</v>
      </c>
      <c r="J43" s="150" t="s">
        <v>1056</v>
      </c>
      <c r="K43" s="150" t="s">
        <v>1244</v>
      </c>
      <c r="L43" s="150" t="s">
        <v>515</v>
      </c>
      <c r="M43" s="150" t="s">
        <v>1380</v>
      </c>
      <c r="N43" s="150" t="s">
        <v>1502</v>
      </c>
      <c r="O43" s="151" t="s">
        <v>1503</v>
      </c>
      <c r="P43" s="72"/>
      <c r="Q43" s="73" t="s">
        <v>1504</v>
      </c>
      <c r="R43" s="55"/>
      <c r="S43" s="138"/>
    </row>
    <row r="44" spans="1:19" ht="12.75">
      <c r="A44" s="68" t="s">
        <v>1080</v>
      </c>
      <c r="B44" s="74">
        <v>32</v>
      </c>
      <c r="C44" s="69" t="s">
        <v>421</v>
      </c>
      <c r="D44" s="146" t="s">
        <v>676</v>
      </c>
      <c r="E44" s="147" t="s">
        <v>584</v>
      </c>
      <c r="F44" s="147" t="s">
        <v>677</v>
      </c>
      <c r="G44" s="147" t="s">
        <v>678</v>
      </c>
      <c r="H44" s="147" t="s">
        <v>1081</v>
      </c>
      <c r="I44" s="147" t="s">
        <v>1082</v>
      </c>
      <c r="J44" s="147" t="s">
        <v>1215</v>
      </c>
      <c r="K44" s="147" t="s">
        <v>1216</v>
      </c>
      <c r="L44" s="147" t="s">
        <v>1355</v>
      </c>
      <c r="M44" s="147" t="s">
        <v>1119</v>
      </c>
      <c r="N44" s="147" t="s">
        <v>1452</v>
      </c>
      <c r="O44" s="148" t="s">
        <v>1453</v>
      </c>
      <c r="P44" s="63"/>
      <c r="Q44" s="64" t="s">
        <v>1454</v>
      </c>
      <c r="R44" s="55"/>
      <c r="S44" s="138"/>
    </row>
    <row r="45" spans="1:19" ht="12.75">
      <c r="A45" s="65" t="s">
        <v>84</v>
      </c>
      <c r="B45" s="70"/>
      <c r="C45" s="71" t="s">
        <v>96</v>
      </c>
      <c r="D45" s="149" t="s">
        <v>680</v>
      </c>
      <c r="E45" s="150" t="s">
        <v>681</v>
      </c>
      <c r="F45" s="150" t="s">
        <v>753</v>
      </c>
      <c r="G45" s="150" t="s">
        <v>666</v>
      </c>
      <c r="H45" s="150" t="s">
        <v>1145</v>
      </c>
      <c r="I45" s="150" t="s">
        <v>1083</v>
      </c>
      <c r="J45" s="150" t="s">
        <v>671</v>
      </c>
      <c r="K45" s="150" t="s">
        <v>1241</v>
      </c>
      <c r="L45" s="150" t="s">
        <v>1240</v>
      </c>
      <c r="M45" s="150" t="s">
        <v>536</v>
      </c>
      <c r="N45" s="150" t="s">
        <v>536</v>
      </c>
      <c r="O45" s="151" t="s">
        <v>1069</v>
      </c>
      <c r="P45" s="72"/>
      <c r="Q45" s="73" t="s">
        <v>1455</v>
      </c>
      <c r="R45" s="55"/>
      <c r="S45" s="138"/>
    </row>
    <row r="46" spans="1:19" ht="12.75">
      <c r="A46" s="68" t="s">
        <v>1384</v>
      </c>
      <c r="B46" s="74">
        <v>211</v>
      </c>
      <c r="C46" s="69" t="s">
        <v>446</v>
      </c>
      <c r="D46" s="146" t="s">
        <v>626</v>
      </c>
      <c r="E46" s="147" t="s">
        <v>627</v>
      </c>
      <c r="F46" s="147" t="s">
        <v>628</v>
      </c>
      <c r="G46" s="147" t="s">
        <v>629</v>
      </c>
      <c r="H46" s="147" t="s">
        <v>1093</v>
      </c>
      <c r="I46" s="147" t="s">
        <v>1094</v>
      </c>
      <c r="J46" s="147" t="s">
        <v>1220</v>
      </c>
      <c r="K46" s="147" t="s">
        <v>1221</v>
      </c>
      <c r="L46" s="147" t="s">
        <v>1357</v>
      </c>
      <c r="M46" s="147" t="s">
        <v>989</v>
      </c>
      <c r="N46" s="147" t="s">
        <v>1505</v>
      </c>
      <c r="O46" s="148" t="s">
        <v>1506</v>
      </c>
      <c r="P46" s="63"/>
      <c r="Q46" s="64" t="s">
        <v>1507</v>
      </c>
      <c r="R46" s="55"/>
      <c r="S46" s="138"/>
    </row>
    <row r="47" spans="1:19" ht="12.75">
      <c r="A47" s="65" t="s">
        <v>132</v>
      </c>
      <c r="B47" s="70"/>
      <c r="C47" s="71" t="s">
        <v>89</v>
      </c>
      <c r="D47" s="149" t="s">
        <v>694</v>
      </c>
      <c r="E47" s="150" t="s">
        <v>694</v>
      </c>
      <c r="F47" s="150" t="s">
        <v>695</v>
      </c>
      <c r="G47" s="150" t="s">
        <v>697</v>
      </c>
      <c r="H47" s="150" t="s">
        <v>1103</v>
      </c>
      <c r="I47" s="150" t="s">
        <v>619</v>
      </c>
      <c r="J47" s="150" t="s">
        <v>621</v>
      </c>
      <c r="K47" s="150" t="s">
        <v>621</v>
      </c>
      <c r="L47" s="150" t="s">
        <v>619</v>
      </c>
      <c r="M47" s="150" t="s">
        <v>1385</v>
      </c>
      <c r="N47" s="150" t="s">
        <v>1079</v>
      </c>
      <c r="O47" s="151" t="s">
        <v>673</v>
      </c>
      <c r="P47" s="72"/>
      <c r="Q47" s="73" t="s">
        <v>1508</v>
      </c>
      <c r="R47" s="55"/>
      <c r="S47" s="138"/>
    </row>
    <row r="48" spans="1:19" ht="12.75">
      <c r="A48" s="68" t="s">
        <v>1386</v>
      </c>
      <c r="B48" s="74">
        <v>210</v>
      </c>
      <c r="C48" s="69" t="s">
        <v>445</v>
      </c>
      <c r="D48" s="146" t="s">
        <v>634</v>
      </c>
      <c r="E48" s="147" t="s">
        <v>635</v>
      </c>
      <c r="F48" s="147" t="s">
        <v>636</v>
      </c>
      <c r="G48" s="147" t="s">
        <v>637</v>
      </c>
      <c r="H48" s="147" t="s">
        <v>1095</v>
      </c>
      <c r="I48" s="147" t="s">
        <v>1096</v>
      </c>
      <c r="J48" s="147" t="s">
        <v>1222</v>
      </c>
      <c r="K48" s="147" t="s">
        <v>1227</v>
      </c>
      <c r="L48" s="147" t="s">
        <v>1359</v>
      </c>
      <c r="M48" s="147" t="s">
        <v>1360</v>
      </c>
      <c r="N48" s="147" t="s">
        <v>1456</v>
      </c>
      <c r="O48" s="148" t="s">
        <v>1457</v>
      </c>
      <c r="P48" s="63"/>
      <c r="Q48" s="64" t="s">
        <v>1458</v>
      </c>
      <c r="R48" s="55"/>
      <c r="S48" s="138"/>
    </row>
    <row r="49" spans="1:19" ht="12.75">
      <c r="A49" s="65" t="s">
        <v>132</v>
      </c>
      <c r="B49" s="70"/>
      <c r="C49" s="71" t="s">
        <v>89</v>
      </c>
      <c r="D49" s="149" t="s">
        <v>761</v>
      </c>
      <c r="E49" s="150" t="s">
        <v>696</v>
      </c>
      <c r="F49" s="150" t="s">
        <v>632</v>
      </c>
      <c r="G49" s="150" t="s">
        <v>631</v>
      </c>
      <c r="H49" s="150" t="s">
        <v>1173</v>
      </c>
      <c r="I49" s="150" t="s">
        <v>672</v>
      </c>
      <c r="J49" s="150" t="s">
        <v>1261</v>
      </c>
      <c r="K49" s="150" t="s">
        <v>1079</v>
      </c>
      <c r="L49" s="150" t="s">
        <v>1387</v>
      </c>
      <c r="M49" s="150" t="s">
        <v>1142</v>
      </c>
      <c r="N49" s="150" t="s">
        <v>1144</v>
      </c>
      <c r="O49" s="151" t="s">
        <v>1509</v>
      </c>
      <c r="P49" s="72"/>
      <c r="Q49" s="73" t="s">
        <v>1459</v>
      </c>
      <c r="R49" s="55"/>
      <c r="S49" s="138"/>
    </row>
    <row r="50" spans="1:19" ht="12.75">
      <c r="A50" s="68" t="s">
        <v>1510</v>
      </c>
      <c r="B50" s="74">
        <v>40</v>
      </c>
      <c r="C50" s="69" t="s">
        <v>429</v>
      </c>
      <c r="D50" s="146" t="s">
        <v>754</v>
      </c>
      <c r="E50" s="147" t="s">
        <v>755</v>
      </c>
      <c r="F50" s="147" t="s">
        <v>756</v>
      </c>
      <c r="G50" s="147" t="s">
        <v>757</v>
      </c>
      <c r="H50" s="147" t="s">
        <v>1097</v>
      </c>
      <c r="I50" s="147" t="s">
        <v>1098</v>
      </c>
      <c r="J50" s="147" t="s">
        <v>1223</v>
      </c>
      <c r="K50" s="147" t="s">
        <v>1216</v>
      </c>
      <c r="L50" s="147" t="s">
        <v>1363</v>
      </c>
      <c r="M50" s="147" t="s">
        <v>1364</v>
      </c>
      <c r="N50" s="147" t="s">
        <v>1452</v>
      </c>
      <c r="O50" s="148" t="s">
        <v>1253</v>
      </c>
      <c r="P50" s="63"/>
      <c r="Q50" s="64" t="s">
        <v>1460</v>
      </c>
      <c r="R50" s="55"/>
      <c r="S50" s="138"/>
    </row>
    <row r="51" spans="1:19" ht="12.75">
      <c r="A51" s="65" t="s">
        <v>88</v>
      </c>
      <c r="B51" s="70"/>
      <c r="C51" s="71" t="s">
        <v>215</v>
      </c>
      <c r="D51" s="149" t="s">
        <v>715</v>
      </c>
      <c r="E51" s="150" t="s">
        <v>715</v>
      </c>
      <c r="F51" s="150" t="s">
        <v>651</v>
      </c>
      <c r="G51" s="150" t="s">
        <v>578</v>
      </c>
      <c r="H51" s="150" t="s">
        <v>624</v>
      </c>
      <c r="I51" s="150" t="s">
        <v>651</v>
      </c>
      <c r="J51" s="150" t="s">
        <v>625</v>
      </c>
      <c r="K51" s="150" t="s">
        <v>1241</v>
      </c>
      <c r="L51" s="150" t="s">
        <v>625</v>
      </c>
      <c r="M51" s="150" t="s">
        <v>1389</v>
      </c>
      <c r="N51" s="150" t="s">
        <v>1377</v>
      </c>
      <c r="O51" s="151" t="s">
        <v>1358</v>
      </c>
      <c r="P51" s="72"/>
      <c r="Q51" s="73" t="s">
        <v>1461</v>
      </c>
      <c r="R51" s="55"/>
      <c r="S51" s="138"/>
    </row>
    <row r="52" spans="1:19" ht="12.75">
      <c r="A52" s="68" t="s">
        <v>1511</v>
      </c>
      <c r="B52" s="74">
        <v>25</v>
      </c>
      <c r="C52" s="69" t="s">
        <v>416</v>
      </c>
      <c r="D52" s="146" t="s">
        <v>654</v>
      </c>
      <c r="E52" s="147" t="s">
        <v>655</v>
      </c>
      <c r="F52" s="147" t="s">
        <v>656</v>
      </c>
      <c r="G52" s="147" t="s">
        <v>657</v>
      </c>
      <c r="H52" s="147" t="s">
        <v>1100</v>
      </c>
      <c r="I52" s="147" t="s">
        <v>1101</v>
      </c>
      <c r="J52" s="147" t="s">
        <v>1224</v>
      </c>
      <c r="K52" s="147" t="s">
        <v>1221</v>
      </c>
      <c r="L52" s="147" t="s">
        <v>1361</v>
      </c>
      <c r="M52" s="147" t="s">
        <v>1362</v>
      </c>
      <c r="N52" s="147" t="s">
        <v>1462</v>
      </c>
      <c r="O52" s="148" t="s">
        <v>1463</v>
      </c>
      <c r="P52" s="63"/>
      <c r="Q52" s="64" t="s">
        <v>1464</v>
      </c>
      <c r="R52" s="55"/>
      <c r="S52" s="138"/>
    </row>
    <row r="53" spans="1:19" ht="12.75">
      <c r="A53" s="65" t="s">
        <v>91</v>
      </c>
      <c r="B53" s="70"/>
      <c r="C53" s="71" t="s">
        <v>81</v>
      </c>
      <c r="D53" s="149" t="s">
        <v>764</v>
      </c>
      <c r="E53" s="150" t="s">
        <v>767</v>
      </c>
      <c r="F53" s="150" t="s">
        <v>702</v>
      </c>
      <c r="G53" s="150" t="s">
        <v>652</v>
      </c>
      <c r="H53" s="150" t="s">
        <v>1126</v>
      </c>
      <c r="I53" s="150" t="s">
        <v>666</v>
      </c>
      <c r="J53" s="150" t="s">
        <v>1262</v>
      </c>
      <c r="K53" s="150" t="s">
        <v>680</v>
      </c>
      <c r="L53" s="150" t="s">
        <v>1388</v>
      </c>
      <c r="M53" s="150" t="s">
        <v>1083</v>
      </c>
      <c r="N53" s="150" t="s">
        <v>1512</v>
      </c>
      <c r="O53" s="151" t="s">
        <v>1083</v>
      </c>
      <c r="P53" s="72"/>
      <c r="Q53" s="73" t="s">
        <v>1465</v>
      </c>
      <c r="R53" s="55"/>
      <c r="S53" s="138"/>
    </row>
    <row r="54" spans="1:19" ht="12.75">
      <c r="A54" s="68" t="s">
        <v>1390</v>
      </c>
      <c r="B54" s="74">
        <v>35</v>
      </c>
      <c r="C54" s="69" t="s">
        <v>424</v>
      </c>
      <c r="D54" s="146" t="s">
        <v>726</v>
      </c>
      <c r="E54" s="147" t="s">
        <v>727</v>
      </c>
      <c r="F54" s="147" t="s">
        <v>728</v>
      </c>
      <c r="G54" s="147" t="s">
        <v>729</v>
      </c>
      <c r="H54" s="147" t="s">
        <v>1108</v>
      </c>
      <c r="I54" s="147" t="s">
        <v>1109</v>
      </c>
      <c r="J54" s="147" t="s">
        <v>1223</v>
      </c>
      <c r="K54" s="147" t="s">
        <v>1245</v>
      </c>
      <c r="L54" s="147" t="s">
        <v>1391</v>
      </c>
      <c r="M54" s="147" t="s">
        <v>1392</v>
      </c>
      <c r="N54" s="147" t="s">
        <v>1513</v>
      </c>
      <c r="O54" s="148" t="s">
        <v>1514</v>
      </c>
      <c r="P54" s="63"/>
      <c r="Q54" s="64" t="s">
        <v>1515</v>
      </c>
      <c r="R54" s="55"/>
      <c r="S54" s="138"/>
    </row>
    <row r="55" spans="1:19" ht="12.75">
      <c r="A55" s="65" t="s">
        <v>117</v>
      </c>
      <c r="B55" s="70"/>
      <c r="C55" s="71" t="s">
        <v>121</v>
      </c>
      <c r="D55" s="149" t="s">
        <v>718</v>
      </c>
      <c r="E55" s="150" t="s">
        <v>780</v>
      </c>
      <c r="F55" s="150" t="s">
        <v>781</v>
      </c>
      <c r="G55" s="150" t="s">
        <v>782</v>
      </c>
      <c r="H55" s="150" t="s">
        <v>651</v>
      </c>
      <c r="I55" s="150" t="s">
        <v>1110</v>
      </c>
      <c r="J55" s="150" t="s">
        <v>1157</v>
      </c>
      <c r="K55" s="150" t="s">
        <v>1246</v>
      </c>
      <c r="L55" s="150" t="s">
        <v>748</v>
      </c>
      <c r="M55" s="150" t="s">
        <v>1242</v>
      </c>
      <c r="N55" s="150" t="s">
        <v>662</v>
      </c>
      <c r="O55" s="151" t="s">
        <v>662</v>
      </c>
      <c r="P55" s="72"/>
      <c r="Q55" s="73" t="s">
        <v>1516</v>
      </c>
      <c r="R55" s="55"/>
      <c r="S55" s="138"/>
    </row>
    <row r="56" spans="1:19" ht="12.75">
      <c r="A56" s="68" t="s">
        <v>1393</v>
      </c>
      <c r="B56" s="74">
        <v>31</v>
      </c>
      <c r="C56" s="69" t="s">
        <v>420</v>
      </c>
      <c r="D56" s="146" t="s">
        <v>647</v>
      </c>
      <c r="E56" s="147" t="s">
        <v>698</v>
      </c>
      <c r="F56" s="147" t="s">
        <v>699</v>
      </c>
      <c r="G56" s="147" t="s">
        <v>700</v>
      </c>
      <c r="H56" s="147" t="s">
        <v>1112</v>
      </c>
      <c r="I56" s="147" t="s">
        <v>1113</v>
      </c>
      <c r="J56" s="147" t="s">
        <v>1247</v>
      </c>
      <c r="K56" s="147" t="s">
        <v>1248</v>
      </c>
      <c r="L56" s="147" t="s">
        <v>1394</v>
      </c>
      <c r="M56" s="147" t="s">
        <v>1395</v>
      </c>
      <c r="N56" s="147" t="s">
        <v>1517</v>
      </c>
      <c r="O56" s="148" t="s">
        <v>1518</v>
      </c>
      <c r="P56" s="63"/>
      <c r="Q56" s="64" t="s">
        <v>1519</v>
      </c>
      <c r="R56" s="55"/>
      <c r="S56" s="138"/>
    </row>
    <row r="57" spans="1:19" ht="12.75">
      <c r="A57" s="65" t="s">
        <v>117</v>
      </c>
      <c r="B57" s="70"/>
      <c r="C57" s="71" t="s">
        <v>99</v>
      </c>
      <c r="D57" s="149" t="s">
        <v>740</v>
      </c>
      <c r="E57" s="150" t="s">
        <v>702</v>
      </c>
      <c r="F57" s="150" t="s">
        <v>751</v>
      </c>
      <c r="G57" s="150" t="s">
        <v>709</v>
      </c>
      <c r="H57" s="150" t="s">
        <v>776</v>
      </c>
      <c r="I57" s="150" t="s">
        <v>1114</v>
      </c>
      <c r="J57" s="150" t="s">
        <v>710</v>
      </c>
      <c r="K57" s="150" t="s">
        <v>668</v>
      </c>
      <c r="L57" s="150" t="s">
        <v>711</v>
      </c>
      <c r="M57" s="150" t="s">
        <v>662</v>
      </c>
      <c r="N57" s="150" t="s">
        <v>1520</v>
      </c>
      <c r="O57" s="151" t="s">
        <v>1520</v>
      </c>
      <c r="P57" s="72"/>
      <c r="Q57" s="73" t="s">
        <v>1521</v>
      </c>
      <c r="R57" s="55"/>
      <c r="S57" s="138"/>
    </row>
    <row r="58" spans="1:19" ht="12.75">
      <c r="A58" s="68" t="s">
        <v>1396</v>
      </c>
      <c r="B58" s="74">
        <v>34</v>
      </c>
      <c r="C58" s="69" t="s">
        <v>423</v>
      </c>
      <c r="D58" s="146" t="s">
        <v>733</v>
      </c>
      <c r="E58" s="147" t="s">
        <v>734</v>
      </c>
      <c r="F58" s="147" t="s">
        <v>735</v>
      </c>
      <c r="G58" s="147" t="s">
        <v>736</v>
      </c>
      <c r="H58" s="147" t="s">
        <v>1116</v>
      </c>
      <c r="I58" s="147" t="s">
        <v>1117</v>
      </c>
      <c r="J58" s="147" t="s">
        <v>1118</v>
      </c>
      <c r="K58" s="147" t="s">
        <v>1249</v>
      </c>
      <c r="L58" s="147" t="s">
        <v>1397</v>
      </c>
      <c r="M58" s="147" t="s">
        <v>1398</v>
      </c>
      <c r="N58" s="147" t="s">
        <v>1522</v>
      </c>
      <c r="O58" s="148" t="s">
        <v>1523</v>
      </c>
      <c r="P58" s="63"/>
      <c r="Q58" s="64" t="s">
        <v>1524</v>
      </c>
      <c r="R58" s="55"/>
      <c r="S58" s="138"/>
    </row>
    <row r="59" spans="1:19" ht="12.75">
      <c r="A59" s="65" t="s">
        <v>117</v>
      </c>
      <c r="B59" s="70"/>
      <c r="C59" s="71" t="s">
        <v>10</v>
      </c>
      <c r="D59" s="149" t="s">
        <v>739</v>
      </c>
      <c r="E59" s="150" t="s">
        <v>777</v>
      </c>
      <c r="F59" s="150" t="s">
        <v>717</v>
      </c>
      <c r="G59" s="150" t="s">
        <v>784</v>
      </c>
      <c r="H59" s="150" t="s">
        <v>805</v>
      </c>
      <c r="I59" s="150" t="s">
        <v>690</v>
      </c>
      <c r="J59" s="150" t="s">
        <v>702</v>
      </c>
      <c r="K59" s="150" t="s">
        <v>652</v>
      </c>
      <c r="L59" s="150" t="s">
        <v>670</v>
      </c>
      <c r="M59" s="150" t="s">
        <v>668</v>
      </c>
      <c r="N59" s="150" t="s">
        <v>1107</v>
      </c>
      <c r="O59" s="151" t="s">
        <v>668</v>
      </c>
      <c r="P59" s="72"/>
      <c r="Q59" s="73" t="s">
        <v>1525</v>
      </c>
      <c r="R59" s="55"/>
      <c r="S59" s="138"/>
    </row>
    <row r="60" spans="1:19" ht="12.75">
      <c r="A60" s="68" t="s">
        <v>1099</v>
      </c>
      <c r="B60" s="74">
        <v>42</v>
      </c>
      <c r="C60" s="69" t="s">
        <v>431</v>
      </c>
      <c r="D60" s="146" t="s">
        <v>786</v>
      </c>
      <c r="E60" s="147" t="s">
        <v>787</v>
      </c>
      <c r="F60" s="147" t="s">
        <v>788</v>
      </c>
      <c r="G60" s="147" t="s">
        <v>789</v>
      </c>
      <c r="H60" s="147" t="s">
        <v>1120</v>
      </c>
      <c r="I60" s="147" t="s">
        <v>1121</v>
      </c>
      <c r="J60" s="147" t="s">
        <v>1250</v>
      </c>
      <c r="K60" s="147" t="s">
        <v>1251</v>
      </c>
      <c r="L60" s="147" t="s">
        <v>1399</v>
      </c>
      <c r="M60" s="147" t="s">
        <v>1400</v>
      </c>
      <c r="N60" s="147" t="s">
        <v>1526</v>
      </c>
      <c r="O60" s="148" t="s">
        <v>1527</v>
      </c>
      <c r="P60" s="63"/>
      <c r="Q60" s="64" t="s">
        <v>1528</v>
      </c>
      <c r="R60" s="55"/>
      <c r="S60" s="138"/>
    </row>
    <row r="61" spans="1:19" ht="12.75">
      <c r="A61" s="65" t="s">
        <v>117</v>
      </c>
      <c r="B61" s="70"/>
      <c r="C61" s="71" t="s">
        <v>131</v>
      </c>
      <c r="D61" s="149" t="s">
        <v>724</v>
      </c>
      <c r="E61" s="150" t="s">
        <v>791</v>
      </c>
      <c r="F61" s="150" t="s">
        <v>718</v>
      </c>
      <c r="G61" s="150" t="s">
        <v>792</v>
      </c>
      <c r="H61" s="150" t="s">
        <v>1174</v>
      </c>
      <c r="I61" s="150" t="s">
        <v>715</v>
      </c>
      <c r="J61" s="150" t="s">
        <v>663</v>
      </c>
      <c r="K61" s="150" t="s">
        <v>1254</v>
      </c>
      <c r="L61" s="150" t="s">
        <v>652</v>
      </c>
      <c r="M61" s="150" t="s">
        <v>578</v>
      </c>
      <c r="N61" s="150" t="s">
        <v>1529</v>
      </c>
      <c r="O61" s="151" t="s">
        <v>1241</v>
      </c>
      <c r="P61" s="72"/>
      <c r="Q61" s="73" t="s">
        <v>1530</v>
      </c>
      <c r="R61" s="55"/>
      <c r="S61" s="138"/>
    </row>
    <row r="62" spans="1:19" ht="12.75">
      <c r="A62" s="68" t="s">
        <v>645</v>
      </c>
      <c r="B62" s="74">
        <v>39</v>
      </c>
      <c r="C62" s="69" t="s">
        <v>428</v>
      </c>
      <c r="D62" s="146" t="s">
        <v>807</v>
      </c>
      <c r="E62" s="147" t="s">
        <v>808</v>
      </c>
      <c r="F62" s="147" t="s">
        <v>809</v>
      </c>
      <c r="G62" s="147" t="s">
        <v>728</v>
      </c>
      <c r="H62" s="147" t="s">
        <v>1122</v>
      </c>
      <c r="I62" s="147" t="s">
        <v>1123</v>
      </c>
      <c r="J62" s="147" t="s">
        <v>1252</v>
      </c>
      <c r="K62" s="147" t="s">
        <v>1253</v>
      </c>
      <c r="L62" s="147" t="s">
        <v>1401</v>
      </c>
      <c r="M62" s="147" t="s">
        <v>1402</v>
      </c>
      <c r="N62" s="147" t="s">
        <v>1531</v>
      </c>
      <c r="O62" s="148" t="s">
        <v>1532</v>
      </c>
      <c r="P62" s="63"/>
      <c r="Q62" s="64" t="s">
        <v>1533</v>
      </c>
      <c r="R62" s="55"/>
      <c r="S62" s="138"/>
    </row>
    <row r="63" spans="1:19" ht="12.75">
      <c r="A63" s="65" t="s">
        <v>117</v>
      </c>
      <c r="B63" s="70"/>
      <c r="C63" s="71" t="s">
        <v>121</v>
      </c>
      <c r="D63" s="149" t="s">
        <v>811</v>
      </c>
      <c r="E63" s="150" t="s">
        <v>812</v>
      </c>
      <c r="F63" s="150" t="s">
        <v>813</v>
      </c>
      <c r="G63" s="150" t="s">
        <v>814</v>
      </c>
      <c r="H63" s="150" t="s">
        <v>1111</v>
      </c>
      <c r="I63" s="150" t="s">
        <v>776</v>
      </c>
      <c r="J63" s="150" t="s">
        <v>753</v>
      </c>
      <c r="K63" s="150" t="s">
        <v>1260</v>
      </c>
      <c r="L63" s="150" t="s">
        <v>1254</v>
      </c>
      <c r="M63" s="150" t="s">
        <v>1403</v>
      </c>
      <c r="N63" s="150" t="s">
        <v>607</v>
      </c>
      <c r="O63" s="151" t="s">
        <v>1104</v>
      </c>
      <c r="P63" s="72"/>
      <c r="Q63" s="73" t="s">
        <v>1534</v>
      </c>
      <c r="R63" s="55"/>
      <c r="S63" s="138"/>
    </row>
    <row r="64" spans="1:19" ht="12.75">
      <c r="A64" s="68" t="s">
        <v>1404</v>
      </c>
      <c r="B64" s="74">
        <v>36</v>
      </c>
      <c r="C64" s="69" t="s">
        <v>425</v>
      </c>
      <c r="D64" s="146" t="s">
        <v>833</v>
      </c>
      <c r="E64" s="147" t="s">
        <v>655</v>
      </c>
      <c r="F64" s="147" t="s">
        <v>834</v>
      </c>
      <c r="G64" s="147" t="s">
        <v>835</v>
      </c>
      <c r="H64" s="147" t="s">
        <v>1124</v>
      </c>
      <c r="I64" s="147" t="s">
        <v>1125</v>
      </c>
      <c r="J64" s="147" t="s">
        <v>1263</v>
      </c>
      <c r="K64" s="147" t="s">
        <v>1085</v>
      </c>
      <c r="L64" s="147" t="s">
        <v>1405</v>
      </c>
      <c r="M64" s="147" t="s">
        <v>1406</v>
      </c>
      <c r="N64" s="147" t="s">
        <v>1535</v>
      </c>
      <c r="O64" s="148" t="s">
        <v>1536</v>
      </c>
      <c r="P64" s="63" t="s">
        <v>836</v>
      </c>
      <c r="Q64" s="64" t="s">
        <v>1537</v>
      </c>
      <c r="R64" s="55"/>
      <c r="S64" s="138"/>
    </row>
    <row r="65" spans="1:19" ht="12.75">
      <c r="A65" s="65" t="s">
        <v>117</v>
      </c>
      <c r="B65" s="70"/>
      <c r="C65" s="71" t="s">
        <v>99</v>
      </c>
      <c r="D65" s="149" t="s">
        <v>838</v>
      </c>
      <c r="E65" s="150" t="s">
        <v>739</v>
      </c>
      <c r="F65" s="150" t="s">
        <v>740</v>
      </c>
      <c r="G65" s="150" t="s">
        <v>811</v>
      </c>
      <c r="H65" s="150" t="s">
        <v>1136</v>
      </c>
      <c r="I65" s="150" t="s">
        <v>1127</v>
      </c>
      <c r="J65" s="150" t="s">
        <v>752</v>
      </c>
      <c r="K65" s="150" t="s">
        <v>670</v>
      </c>
      <c r="L65" s="150" t="s">
        <v>1153</v>
      </c>
      <c r="M65" s="150" t="s">
        <v>1241</v>
      </c>
      <c r="N65" s="150" t="s">
        <v>1087</v>
      </c>
      <c r="O65" s="151" t="s">
        <v>578</v>
      </c>
      <c r="P65" s="72"/>
      <c r="Q65" s="73" t="s">
        <v>1538</v>
      </c>
      <c r="R65" s="55"/>
      <c r="S65" s="138"/>
    </row>
    <row r="66" spans="1:19" ht="12.75">
      <c r="A66" s="68" t="s">
        <v>1539</v>
      </c>
      <c r="B66" s="74">
        <v>5</v>
      </c>
      <c r="C66" s="69" t="s">
        <v>400</v>
      </c>
      <c r="D66" s="146" t="s">
        <v>551</v>
      </c>
      <c r="E66" s="147" t="s">
        <v>992</v>
      </c>
      <c r="F66" s="147" t="s">
        <v>984</v>
      </c>
      <c r="G66" s="147" t="s">
        <v>985</v>
      </c>
      <c r="H66" s="147" t="s">
        <v>1041</v>
      </c>
      <c r="I66" s="147" t="s">
        <v>1042</v>
      </c>
      <c r="J66" s="147" t="s">
        <v>1200</v>
      </c>
      <c r="K66" s="147" t="s">
        <v>1134</v>
      </c>
      <c r="L66" s="147" t="s">
        <v>1345</v>
      </c>
      <c r="M66" s="147" t="s">
        <v>1346</v>
      </c>
      <c r="N66" s="147" t="s">
        <v>1466</v>
      </c>
      <c r="O66" s="148" t="s">
        <v>1467</v>
      </c>
      <c r="P66" s="63"/>
      <c r="Q66" s="64" t="s">
        <v>1468</v>
      </c>
      <c r="R66" s="55"/>
      <c r="S66" s="138"/>
    </row>
    <row r="67" spans="1:19" ht="12.75">
      <c r="A67" s="65" t="s">
        <v>91</v>
      </c>
      <c r="B67" s="70"/>
      <c r="C67" s="71" t="s">
        <v>81</v>
      </c>
      <c r="D67" s="149" t="s">
        <v>384</v>
      </c>
      <c r="E67" s="150" t="s">
        <v>994</v>
      </c>
      <c r="F67" s="150" t="s">
        <v>986</v>
      </c>
      <c r="G67" s="150" t="s">
        <v>987</v>
      </c>
      <c r="H67" s="150" t="s">
        <v>384</v>
      </c>
      <c r="I67" s="150" t="s">
        <v>384</v>
      </c>
      <c r="J67" s="150" t="s">
        <v>364</v>
      </c>
      <c r="K67" s="150" t="s">
        <v>364</v>
      </c>
      <c r="L67" s="150" t="s">
        <v>364</v>
      </c>
      <c r="M67" s="150" t="s">
        <v>364</v>
      </c>
      <c r="N67" s="150" t="s">
        <v>364</v>
      </c>
      <c r="O67" s="151" t="s">
        <v>364</v>
      </c>
      <c r="P67" s="72"/>
      <c r="Q67" s="73" t="s">
        <v>1469</v>
      </c>
      <c r="R67" s="55"/>
      <c r="S67" s="138"/>
    </row>
    <row r="68" spans="1:19" ht="12.75">
      <c r="A68" s="68" t="s">
        <v>1255</v>
      </c>
      <c r="B68" s="74">
        <v>38</v>
      </c>
      <c r="C68" s="69" t="s">
        <v>427</v>
      </c>
      <c r="D68" s="146" t="s">
        <v>825</v>
      </c>
      <c r="E68" s="147" t="s">
        <v>826</v>
      </c>
      <c r="F68" s="147" t="s">
        <v>827</v>
      </c>
      <c r="G68" s="147" t="s">
        <v>828</v>
      </c>
      <c r="H68" s="147" t="s">
        <v>1128</v>
      </c>
      <c r="I68" s="147" t="s">
        <v>1129</v>
      </c>
      <c r="J68" s="147" t="s">
        <v>1264</v>
      </c>
      <c r="K68" s="147" t="s">
        <v>1265</v>
      </c>
      <c r="L68" s="147" t="s">
        <v>1408</v>
      </c>
      <c r="M68" s="147" t="s">
        <v>1409</v>
      </c>
      <c r="N68" s="147" t="s">
        <v>1540</v>
      </c>
      <c r="O68" s="148" t="s">
        <v>1541</v>
      </c>
      <c r="P68" s="63" t="s">
        <v>1542</v>
      </c>
      <c r="Q68" s="64" t="s">
        <v>1543</v>
      </c>
      <c r="R68" s="55"/>
      <c r="S68" s="138"/>
    </row>
    <row r="69" spans="1:19" ht="12.75">
      <c r="A69" s="65" t="s">
        <v>84</v>
      </c>
      <c r="B69" s="70"/>
      <c r="C69" s="71" t="s">
        <v>256</v>
      </c>
      <c r="D69" s="149" t="s">
        <v>909</v>
      </c>
      <c r="E69" s="150" t="s">
        <v>910</v>
      </c>
      <c r="F69" s="150" t="s">
        <v>911</v>
      </c>
      <c r="G69" s="150" t="s">
        <v>769</v>
      </c>
      <c r="H69" s="150" t="s">
        <v>1175</v>
      </c>
      <c r="I69" s="150" t="s">
        <v>718</v>
      </c>
      <c r="J69" s="150" t="s">
        <v>712</v>
      </c>
      <c r="K69" s="150" t="s">
        <v>715</v>
      </c>
      <c r="L69" s="150" t="s">
        <v>702</v>
      </c>
      <c r="M69" s="150" t="s">
        <v>651</v>
      </c>
      <c r="N69" s="150" t="s">
        <v>702</v>
      </c>
      <c r="O69" s="151" t="s">
        <v>652</v>
      </c>
      <c r="P69" s="72"/>
      <c r="Q69" s="73" t="s">
        <v>1544</v>
      </c>
      <c r="R69" s="55"/>
      <c r="S69" s="138"/>
    </row>
    <row r="70" spans="1:19" ht="12.75">
      <c r="A70" s="68" t="s">
        <v>1115</v>
      </c>
      <c r="B70" s="74">
        <v>47</v>
      </c>
      <c r="C70" s="69" t="s">
        <v>436</v>
      </c>
      <c r="D70" s="146" t="s">
        <v>913</v>
      </c>
      <c r="E70" s="147" t="s">
        <v>914</v>
      </c>
      <c r="F70" s="147" t="s">
        <v>915</v>
      </c>
      <c r="G70" s="147" t="s">
        <v>827</v>
      </c>
      <c r="H70" s="147" t="s">
        <v>1130</v>
      </c>
      <c r="I70" s="147" t="s">
        <v>1131</v>
      </c>
      <c r="J70" s="147" t="s">
        <v>1266</v>
      </c>
      <c r="K70" s="147" t="s">
        <v>1267</v>
      </c>
      <c r="L70" s="147" t="s">
        <v>1410</v>
      </c>
      <c r="M70" s="147" t="s">
        <v>1411</v>
      </c>
      <c r="N70" s="147" t="s">
        <v>1545</v>
      </c>
      <c r="O70" s="148" t="s">
        <v>1546</v>
      </c>
      <c r="P70" s="63" t="s">
        <v>916</v>
      </c>
      <c r="Q70" s="64" t="s">
        <v>1547</v>
      </c>
      <c r="R70" s="55"/>
      <c r="S70" s="138"/>
    </row>
    <row r="71" spans="1:19" ht="12.75">
      <c r="A71" s="65" t="s">
        <v>88</v>
      </c>
      <c r="B71" s="70"/>
      <c r="C71" s="71" t="s">
        <v>127</v>
      </c>
      <c r="D71" s="149" t="s">
        <v>918</v>
      </c>
      <c r="E71" s="150" t="s">
        <v>823</v>
      </c>
      <c r="F71" s="150" t="s">
        <v>919</v>
      </c>
      <c r="G71" s="150" t="s">
        <v>791</v>
      </c>
      <c r="H71" s="150" t="s">
        <v>846</v>
      </c>
      <c r="I71" s="150" t="s">
        <v>717</v>
      </c>
      <c r="J71" s="150" t="s">
        <v>1136</v>
      </c>
      <c r="K71" s="150" t="s">
        <v>1126</v>
      </c>
      <c r="L71" s="150" t="s">
        <v>715</v>
      </c>
      <c r="M71" s="150" t="s">
        <v>1127</v>
      </c>
      <c r="N71" s="150" t="s">
        <v>715</v>
      </c>
      <c r="O71" s="151" t="s">
        <v>752</v>
      </c>
      <c r="P71" s="72"/>
      <c r="Q71" s="73" t="s">
        <v>1548</v>
      </c>
      <c r="R71" s="55"/>
      <c r="S71" s="138"/>
    </row>
    <row r="72" spans="1:19" ht="12.75">
      <c r="A72" s="68" t="s">
        <v>716</v>
      </c>
      <c r="B72" s="74">
        <v>44</v>
      </c>
      <c r="C72" s="69" t="s">
        <v>433</v>
      </c>
      <c r="D72" s="146" t="s">
        <v>771</v>
      </c>
      <c r="E72" s="147" t="s">
        <v>772</v>
      </c>
      <c r="F72" s="147" t="s">
        <v>773</v>
      </c>
      <c r="G72" s="147" t="s">
        <v>774</v>
      </c>
      <c r="H72" s="147" t="s">
        <v>1105</v>
      </c>
      <c r="I72" s="147" t="s">
        <v>1106</v>
      </c>
      <c r="J72" s="147" t="s">
        <v>1256</v>
      </c>
      <c r="K72" s="147" t="s">
        <v>1257</v>
      </c>
      <c r="L72" s="147" t="s">
        <v>1412</v>
      </c>
      <c r="M72" s="147" t="s">
        <v>1413</v>
      </c>
      <c r="N72" s="147" t="s">
        <v>1549</v>
      </c>
      <c r="O72" s="148" t="s">
        <v>1550</v>
      </c>
      <c r="P72" s="63" t="s">
        <v>1542</v>
      </c>
      <c r="Q72" s="64" t="s">
        <v>1551</v>
      </c>
      <c r="R72" s="55"/>
      <c r="S72" s="138"/>
    </row>
    <row r="73" spans="1:19" ht="12.75">
      <c r="A73" s="65" t="s">
        <v>88</v>
      </c>
      <c r="B73" s="70"/>
      <c r="C73" s="71" t="s">
        <v>127</v>
      </c>
      <c r="D73" s="149" t="s">
        <v>776</v>
      </c>
      <c r="E73" s="150" t="s">
        <v>663</v>
      </c>
      <c r="F73" s="150" t="s">
        <v>777</v>
      </c>
      <c r="G73" s="150" t="s">
        <v>663</v>
      </c>
      <c r="H73" s="150" t="s">
        <v>715</v>
      </c>
      <c r="I73" s="150" t="s">
        <v>1087</v>
      </c>
      <c r="J73" s="150" t="s">
        <v>652</v>
      </c>
      <c r="K73" s="150" t="s">
        <v>731</v>
      </c>
      <c r="L73" s="150" t="s">
        <v>1086</v>
      </c>
      <c r="M73" s="150" t="s">
        <v>715</v>
      </c>
      <c r="N73" s="150" t="s">
        <v>1327</v>
      </c>
      <c r="O73" s="151" t="s">
        <v>702</v>
      </c>
      <c r="P73" s="72"/>
      <c r="Q73" s="73" t="s">
        <v>1552</v>
      </c>
      <c r="R73" s="55"/>
      <c r="S73" s="138"/>
    </row>
    <row r="74" spans="1:19" ht="12.75" customHeight="1">
      <c r="A74" s="68"/>
      <c r="B74" s="74">
        <v>29</v>
      </c>
      <c r="C74" s="69" t="s">
        <v>1043</v>
      </c>
      <c r="D74" s="146" t="s">
        <v>684</v>
      </c>
      <c r="E74" s="147" t="s">
        <v>685</v>
      </c>
      <c r="F74" s="147" t="s">
        <v>686</v>
      </c>
      <c r="G74" s="147" t="s">
        <v>687</v>
      </c>
      <c r="H74" s="147" t="s">
        <v>1090</v>
      </c>
      <c r="I74" s="147" t="s">
        <v>1091</v>
      </c>
      <c r="J74" s="147" t="s">
        <v>1218</v>
      </c>
      <c r="K74" s="147" t="s">
        <v>1219</v>
      </c>
      <c r="L74" s="147" t="s">
        <v>1365</v>
      </c>
      <c r="M74" s="147" t="s">
        <v>1366</v>
      </c>
      <c r="N74" s="147" t="s">
        <v>1594</v>
      </c>
      <c r="O74" s="148"/>
      <c r="P74" s="75" t="s">
        <v>1018</v>
      </c>
      <c r="Q74" s="76"/>
      <c r="R74" s="55"/>
      <c r="S74" s="138"/>
    </row>
    <row r="75" spans="1:19" ht="12.75" customHeight="1">
      <c r="A75" s="65" t="s">
        <v>117</v>
      </c>
      <c r="B75" s="70"/>
      <c r="C75" s="71" t="s">
        <v>3</v>
      </c>
      <c r="D75" s="149" t="s">
        <v>689</v>
      </c>
      <c r="E75" s="150" t="s">
        <v>665</v>
      </c>
      <c r="F75" s="150" t="s">
        <v>690</v>
      </c>
      <c r="G75" s="150" t="s">
        <v>691</v>
      </c>
      <c r="H75" s="150" t="s">
        <v>711</v>
      </c>
      <c r="I75" s="150" t="s">
        <v>1092</v>
      </c>
      <c r="J75" s="150" t="s">
        <v>711</v>
      </c>
      <c r="K75" s="150" t="s">
        <v>1242</v>
      </c>
      <c r="L75" s="150" t="s">
        <v>1407</v>
      </c>
      <c r="M75" s="150" t="s">
        <v>1104</v>
      </c>
      <c r="N75" s="150" t="s">
        <v>1595</v>
      </c>
      <c r="O75" s="151"/>
      <c r="P75" s="77"/>
      <c r="Q75" s="78"/>
      <c r="R75" s="55"/>
      <c r="S75" s="138"/>
    </row>
    <row r="76" spans="1:19" ht="12.75" customHeight="1">
      <c r="A76" s="68"/>
      <c r="B76" s="74">
        <v>9</v>
      </c>
      <c r="C76" s="69" t="s">
        <v>402</v>
      </c>
      <c r="D76" s="146" t="s">
        <v>465</v>
      </c>
      <c r="E76" s="147" t="s">
        <v>466</v>
      </c>
      <c r="F76" s="147" t="s">
        <v>467</v>
      </c>
      <c r="G76" s="147" t="s">
        <v>468</v>
      </c>
      <c r="H76" s="147" t="s">
        <v>1038</v>
      </c>
      <c r="I76" s="147" t="s">
        <v>1039</v>
      </c>
      <c r="J76" s="147" t="s">
        <v>1199</v>
      </c>
      <c r="K76" s="147" t="s">
        <v>992</v>
      </c>
      <c r="L76" s="147" t="s">
        <v>1414</v>
      </c>
      <c r="M76" s="147"/>
      <c r="N76" s="147"/>
      <c r="O76" s="148"/>
      <c r="P76" s="75" t="s">
        <v>1150</v>
      </c>
      <c r="Q76" s="76"/>
      <c r="R76" s="55"/>
      <c r="S76" s="138"/>
    </row>
    <row r="77" spans="1:19" ht="12.75" customHeight="1">
      <c r="A77" s="65" t="s">
        <v>91</v>
      </c>
      <c r="B77" s="70"/>
      <c r="C77" s="71" t="s">
        <v>200</v>
      </c>
      <c r="D77" s="149" t="s">
        <v>491</v>
      </c>
      <c r="E77" s="150" t="s">
        <v>481</v>
      </c>
      <c r="F77" s="150" t="s">
        <v>471</v>
      </c>
      <c r="G77" s="150" t="s">
        <v>471</v>
      </c>
      <c r="H77" s="150" t="s">
        <v>1176</v>
      </c>
      <c r="I77" s="150" t="s">
        <v>537</v>
      </c>
      <c r="J77" s="150" t="s">
        <v>1045</v>
      </c>
      <c r="K77" s="150" t="s">
        <v>515</v>
      </c>
      <c r="L77" s="150" t="s">
        <v>1076</v>
      </c>
      <c r="M77" s="150"/>
      <c r="N77" s="150"/>
      <c r="O77" s="151"/>
      <c r="P77" s="77"/>
      <c r="Q77" s="78"/>
      <c r="R77" s="55"/>
      <c r="S77" s="138"/>
    </row>
    <row r="78" spans="1:19" ht="12.75" customHeight="1">
      <c r="A78" s="68"/>
      <c r="B78" s="74">
        <v>19</v>
      </c>
      <c r="C78" s="69" t="s">
        <v>411</v>
      </c>
      <c r="D78" s="146" t="s">
        <v>527</v>
      </c>
      <c r="E78" s="147" t="s">
        <v>528</v>
      </c>
      <c r="F78" s="147" t="s">
        <v>529</v>
      </c>
      <c r="G78" s="147" t="s">
        <v>530</v>
      </c>
      <c r="H78" s="147" t="s">
        <v>1084</v>
      </c>
      <c r="I78" s="147" t="s">
        <v>1085</v>
      </c>
      <c r="J78" s="147" t="s">
        <v>1213</v>
      </c>
      <c r="K78" s="147" t="s">
        <v>1214</v>
      </c>
      <c r="L78" s="147"/>
      <c r="M78" s="147"/>
      <c r="N78" s="147"/>
      <c r="O78" s="148"/>
      <c r="P78" s="75" t="s">
        <v>1274</v>
      </c>
      <c r="Q78" s="76"/>
      <c r="R78" s="55"/>
      <c r="S78" s="138"/>
    </row>
    <row r="79" spans="1:19" ht="12.75" customHeight="1">
      <c r="A79" s="65" t="s">
        <v>88</v>
      </c>
      <c r="B79" s="70"/>
      <c r="C79" s="71" t="s">
        <v>87</v>
      </c>
      <c r="D79" s="149" t="s">
        <v>607</v>
      </c>
      <c r="E79" s="150" t="s">
        <v>624</v>
      </c>
      <c r="F79" s="150" t="s">
        <v>624</v>
      </c>
      <c r="G79" s="150" t="s">
        <v>625</v>
      </c>
      <c r="H79" s="150" t="s">
        <v>1146</v>
      </c>
      <c r="I79" s="150" t="s">
        <v>607</v>
      </c>
      <c r="J79" s="150" t="s">
        <v>1146</v>
      </c>
      <c r="K79" s="150" t="s">
        <v>1086</v>
      </c>
      <c r="L79" s="150"/>
      <c r="M79" s="150"/>
      <c r="N79" s="150"/>
      <c r="O79" s="151"/>
      <c r="P79" s="77"/>
      <c r="Q79" s="78"/>
      <c r="R79" s="55"/>
      <c r="S79" s="138"/>
    </row>
    <row r="80" spans="1:19" ht="12.75" customHeight="1">
      <c r="A80" s="68"/>
      <c r="B80" s="74">
        <v>41</v>
      </c>
      <c r="C80" s="69" t="s">
        <v>430</v>
      </c>
      <c r="D80" s="146" t="s">
        <v>840</v>
      </c>
      <c r="E80" s="147" t="s">
        <v>841</v>
      </c>
      <c r="F80" s="147" t="s">
        <v>842</v>
      </c>
      <c r="G80" s="147" t="s">
        <v>843</v>
      </c>
      <c r="H80" s="147" t="s">
        <v>1134</v>
      </c>
      <c r="I80" s="147" t="s">
        <v>1135</v>
      </c>
      <c r="J80" s="147" t="s">
        <v>1258</v>
      </c>
      <c r="K80" s="147" t="s">
        <v>1259</v>
      </c>
      <c r="L80" s="147"/>
      <c r="M80" s="147"/>
      <c r="N80" s="147"/>
      <c r="O80" s="148"/>
      <c r="P80" s="75" t="s">
        <v>1018</v>
      </c>
      <c r="Q80" s="76"/>
      <c r="R80" s="55"/>
      <c r="S80" s="138"/>
    </row>
    <row r="81" spans="1:19" ht="12.75" customHeight="1">
      <c r="A81" s="65" t="s">
        <v>117</v>
      </c>
      <c r="B81" s="70"/>
      <c r="C81" s="71" t="s">
        <v>12</v>
      </c>
      <c r="D81" s="149" t="s">
        <v>845</v>
      </c>
      <c r="E81" s="150" t="s">
        <v>988</v>
      </c>
      <c r="F81" s="150" t="s">
        <v>903</v>
      </c>
      <c r="G81" s="150" t="s">
        <v>845</v>
      </c>
      <c r="H81" s="150" t="s">
        <v>1177</v>
      </c>
      <c r="I81" s="150" t="s">
        <v>1137</v>
      </c>
      <c r="J81" s="150" t="s">
        <v>749</v>
      </c>
      <c r="K81" s="150" t="s">
        <v>1268</v>
      </c>
      <c r="L81" s="150"/>
      <c r="M81" s="150"/>
      <c r="N81" s="150"/>
      <c r="O81" s="151"/>
      <c r="P81" s="77"/>
      <c r="Q81" s="78"/>
      <c r="R81" s="55"/>
      <c r="S81" s="138"/>
    </row>
    <row r="82" spans="1:19" ht="12.75" customHeight="1">
      <c r="A82" s="68"/>
      <c r="B82" s="74">
        <v>200</v>
      </c>
      <c r="C82" s="69" t="s">
        <v>437</v>
      </c>
      <c r="D82" s="146" t="s">
        <v>616</v>
      </c>
      <c r="E82" s="147" t="s">
        <v>528</v>
      </c>
      <c r="F82" s="147" t="s">
        <v>617</v>
      </c>
      <c r="G82" s="147" t="s">
        <v>611</v>
      </c>
      <c r="H82" s="147" t="s">
        <v>1077</v>
      </c>
      <c r="I82" s="147" t="s">
        <v>1078</v>
      </c>
      <c r="J82" s="147" t="s">
        <v>1269</v>
      </c>
      <c r="K82" s="147"/>
      <c r="L82" s="147"/>
      <c r="M82" s="147"/>
      <c r="N82" s="147"/>
      <c r="O82" s="148"/>
      <c r="P82" s="75" t="s">
        <v>1140</v>
      </c>
      <c r="Q82" s="76"/>
      <c r="R82" s="55"/>
      <c r="S82" s="138"/>
    </row>
    <row r="83" spans="1:19" ht="12.75" customHeight="1">
      <c r="A83" s="65" t="s">
        <v>132</v>
      </c>
      <c r="B83" s="70"/>
      <c r="C83" s="71" t="s">
        <v>89</v>
      </c>
      <c r="D83" s="149" t="s">
        <v>674</v>
      </c>
      <c r="E83" s="150" t="s">
        <v>619</v>
      </c>
      <c r="F83" s="150" t="s">
        <v>620</v>
      </c>
      <c r="G83" s="150" t="s">
        <v>621</v>
      </c>
      <c r="H83" s="150" t="s">
        <v>1144</v>
      </c>
      <c r="I83" s="150" t="s">
        <v>643</v>
      </c>
      <c r="J83" s="150" t="s">
        <v>1142</v>
      </c>
      <c r="K83" s="150"/>
      <c r="L83" s="150"/>
      <c r="M83" s="150"/>
      <c r="N83" s="150"/>
      <c r="O83" s="151"/>
      <c r="P83" s="77"/>
      <c r="Q83" s="78"/>
      <c r="R83" s="55"/>
      <c r="S83" s="138"/>
    </row>
    <row r="84" spans="1:19" ht="12.75" customHeight="1">
      <c r="A84" s="68"/>
      <c r="B84" s="74">
        <v>43</v>
      </c>
      <c r="C84" s="69" t="s">
        <v>432</v>
      </c>
      <c r="D84" s="146" t="s">
        <v>795</v>
      </c>
      <c r="E84" s="147" t="s">
        <v>796</v>
      </c>
      <c r="F84" s="147" t="s">
        <v>797</v>
      </c>
      <c r="G84" s="147" t="s">
        <v>798</v>
      </c>
      <c r="H84" s="147" t="s">
        <v>1118</v>
      </c>
      <c r="I84" s="147" t="s">
        <v>1119</v>
      </c>
      <c r="J84" s="147" t="s">
        <v>1270</v>
      </c>
      <c r="K84" s="147"/>
      <c r="L84" s="147"/>
      <c r="M84" s="147"/>
      <c r="N84" s="147"/>
      <c r="O84" s="148"/>
      <c r="P84" s="75" t="s">
        <v>1152</v>
      </c>
      <c r="Q84" s="76"/>
      <c r="R84" s="55"/>
      <c r="S84" s="138"/>
    </row>
    <row r="85" spans="1:19" ht="12.75" customHeight="1">
      <c r="A85" s="65" t="s">
        <v>88</v>
      </c>
      <c r="B85" s="70"/>
      <c r="C85" s="71" t="s">
        <v>127</v>
      </c>
      <c r="D85" s="149" t="s">
        <v>800</v>
      </c>
      <c r="E85" s="150" t="s">
        <v>801</v>
      </c>
      <c r="F85" s="150" t="s">
        <v>784</v>
      </c>
      <c r="G85" s="150" t="s">
        <v>749</v>
      </c>
      <c r="H85" s="150" t="s">
        <v>731</v>
      </c>
      <c r="I85" s="150" t="s">
        <v>663</v>
      </c>
      <c r="J85" s="150" t="s">
        <v>1271</v>
      </c>
      <c r="K85" s="150"/>
      <c r="L85" s="150"/>
      <c r="M85" s="150"/>
      <c r="N85" s="150"/>
      <c r="O85" s="151"/>
      <c r="P85" s="77"/>
      <c r="Q85" s="78"/>
      <c r="R85" s="55"/>
      <c r="S85" s="138"/>
    </row>
    <row r="86" spans="1:19" ht="12.75" customHeight="1">
      <c r="A86" s="68"/>
      <c r="B86" s="74">
        <v>45</v>
      </c>
      <c r="C86" s="69" t="s">
        <v>434</v>
      </c>
      <c r="D86" s="146" t="s">
        <v>817</v>
      </c>
      <c r="E86" s="147" t="s">
        <v>818</v>
      </c>
      <c r="F86" s="147" t="s">
        <v>819</v>
      </c>
      <c r="G86" s="147" t="s">
        <v>820</v>
      </c>
      <c r="H86" s="147" t="s">
        <v>1132</v>
      </c>
      <c r="I86" s="147" t="s">
        <v>1133</v>
      </c>
      <c r="J86" s="147" t="s">
        <v>1272</v>
      </c>
      <c r="K86" s="147"/>
      <c r="L86" s="147"/>
      <c r="M86" s="147"/>
      <c r="N86" s="147"/>
      <c r="O86" s="148"/>
      <c r="P86" s="75" t="s">
        <v>1273</v>
      </c>
      <c r="Q86" s="76"/>
      <c r="R86" s="55"/>
      <c r="S86" s="138"/>
    </row>
    <row r="87" spans="1:19" ht="12.75" customHeight="1">
      <c r="A87" s="65" t="s">
        <v>88</v>
      </c>
      <c r="B87" s="70"/>
      <c r="C87" s="71" t="s">
        <v>124</v>
      </c>
      <c r="D87" s="149" t="s">
        <v>822</v>
      </c>
      <c r="E87" s="150" t="s">
        <v>907</v>
      </c>
      <c r="F87" s="150" t="s">
        <v>846</v>
      </c>
      <c r="G87" s="150" t="s">
        <v>908</v>
      </c>
      <c r="H87" s="150" t="s">
        <v>777</v>
      </c>
      <c r="I87" s="150" t="s">
        <v>724</v>
      </c>
      <c r="J87" s="150" t="s">
        <v>1114</v>
      </c>
      <c r="K87" s="150"/>
      <c r="L87" s="150"/>
      <c r="M87" s="150"/>
      <c r="N87" s="150"/>
      <c r="O87" s="151"/>
      <c r="P87" s="77"/>
      <c r="Q87" s="78"/>
      <c r="R87" s="55"/>
      <c r="S87" s="138"/>
    </row>
    <row r="88" spans="1:19" ht="12.75" customHeight="1">
      <c r="A88" s="68"/>
      <c r="B88" s="74">
        <v>4</v>
      </c>
      <c r="C88" s="69" t="s">
        <v>368</v>
      </c>
      <c r="D88" s="146" t="s">
        <v>369</v>
      </c>
      <c r="E88" s="147" t="s">
        <v>370</v>
      </c>
      <c r="F88" s="147" t="s">
        <v>371</v>
      </c>
      <c r="G88" s="147" t="s">
        <v>372</v>
      </c>
      <c r="H88" s="147" t="s">
        <v>1026</v>
      </c>
      <c r="I88" s="147" t="s">
        <v>1027</v>
      </c>
      <c r="J88" s="147"/>
      <c r="K88" s="147"/>
      <c r="L88" s="147"/>
      <c r="M88" s="147"/>
      <c r="N88" s="147"/>
      <c r="O88" s="148"/>
      <c r="P88" s="75" t="s">
        <v>1150</v>
      </c>
      <c r="Q88" s="76"/>
      <c r="R88" s="55"/>
      <c r="S88" s="138"/>
    </row>
    <row r="89" spans="1:19" ht="12.75" customHeight="1">
      <c r="A89" s="65" t="s">
        <v>68</v>
      </c>
      <c r="B89" s="70"/>
      <c r="C89" s="71" t="s">
        <v>71</v>
      </c>
      <c r="D89" s="149" t="s">
        <v>374</v>
      </c>
      <c r="E89" s="150" t="s">
        <v>375</v>
      </c>
      <c r="F89" s="150" t="s">
        <v>375</v>
      </c>
      <c r="G89" s="150" t="s">
        <v>375</v>
      </c>
      <c r="H89" s="150" t="s">
        <v>375</v>
      </c>
      <c r="I89" s="150" t="s">
        <v>375</v>
      </c>
      <c r="J89" s="150"/>
      <c r="K89" s="150"/>
      <c r="L89" s="150"/>
      <c r="M89" s="150"/>
      <c r="N89" s="150"/>
      <c r="O89" s="151"/>
      <c r="P89" s="77"/>
      <c r="Q89" s="78"/>
      <c r="R89" s="55"/>
      <c r="S89" s="138"/>
    </row>
    <row r="90" spans="1:19" ht="12.75" customHeight="1">
      <c r="A90" s="68"/>
      <c r="B90" s="74">
        <v>14</v>
      </c>
      <c r="C90" s="69" t="s">
        <v>406</v>
      </c>
      <c r="D90" s="146" t="s">
        <v>493</v>
      </c>
      <c r="E90" s="147" t="s">
        <v>494</v>
      </c>
      <c r="F90" s="147" t="s">
        <v>495</v>
      </c>
      <c r="G90" s="147" t="s">
        <v>496</v>
      </c>
      <c r="H90" s="147" t="s">
        <v>1059</v>
      </c>
      <c r="I90" s="147" t="s">
        <v>1060</v>
      </c>
      <c r="J90" s="147"/>
      <c r="K90" s="147"/>
      <c r="L90" s="147"/>
      <c r="M90" s="147"/>
      <c r="N90" s="147"/>
      <c r="O90" s="148"/>
      <c r="P90" s="75" t="s">
        <v>1274</v>
      </c>
      <c r="Q90" s="76"/>
      <c r="R90" s="55"/>
      <c r="S90" s="138"/>
    </row>
    <row r="91" spans="1:19" ht="12.75" customHeight="1">
      <c r="A91" s="65" t="s">
        <v>84</v>
      </c>
      <c r="B91" s="70"/>
      <c r="C91" s="71" t="s">
        <v>96</v>
      </c>
      <c r="D91" s="149" t="s">
        <v>515</v>
      </c>
      <c r="E91" s="150" t="s">
        <v>830</v>
      </c>
      <c r="F91" s="150" t="s">
        <v>537</v>
      </c>
      <c r="G91" s="150" t="s">
        <v>537</v>
      </c>
      <c r="H91" s="150" t="s">
        <v>517</v>
      </c>
      <c r="I91" s="150" t="s">
        <v>1061</v>
      </c>
      <c r="J91" s="150"/>
      <c r="K91" s="150"/>
      <c r="L91" s="150"/>
      <c r="M91" s="150"/>
      <c r="N91" s="150"/>
      <c r="O91" s="151"/>
      <c r="P91" s="77"/>
      <c r="Q91" s="78"/>
      <c r="R91" s="55"/>
      <c r="S91" s="138"/>
    </row>
    <row r="92" spans="1:19" ht="12.75" customHeight="1">
      <c r="A92" s="68"/>
      <c r="B92" s="74">
        <v>206</v>
      </c>
      <c r="C92" s="69" t="s">
        <v>441</v>
      </c>
      <c r="D92" s="146" t="s">
        <v>609</v>
      </c>
      <c r="E92" s="147" t="s">
        <v>610</v>
      </c>
      <c r="F92" s="147" t="s">
        <v>611</v>
      </c>
      <c r="G92" s="147" t="s">
        <v>495</v>
      </c>
      <c r="H92" s="147" t="s">
        <v>1149</v>
      </c>
      <c r="I92" s="147"/>
      <c r="J92" s="147"/>
      <c r="K92" s="147"/>
      <c r="L92" s="147"/>
      <c r="M92" s="147"/>
      <c r="N92" s="147"/>
      <c r="O92" s="148"/>
      <c r="P92" s="75" t="s">
        <v>1150</v>
      </c>
      <c r="Q92" s="76"/>
      <c r="R92" s="55"/>
      <c r="S92" s="138"/>
    </row>
    <row r="93" spans="1:19" ht="12.75" customHeight="1">
      <c r="A93" s="65" t="s">
        <v>132</v>
      </c>
      <c r="B93" s="70"/>
      <c r="C93" s="71" t="s">
        <v>102</v>
      </c>
      <c r="D93" s="149" t="s">
        <v>672</v>
      </c>
      <c r="E93" s="150" t="s">
        <v>673</v>
      </c>
      <c r="F93" s="150" t="s">
        <v>613</v>
      </c>
      <c r="G93" s="150" t="s">
        <v>613</v>
      </c>
      <c r="H93" s="150" t="s">
        <v>1074</v>
      </c>
      <c r="I93" s="150"/>
      <c r="J93" s="150"/>
      <c r="K93" s="150"/>
      <c r="L93" s="150"/>
      <c r="M93" s="150"/>
      <c r="N93" s="150"/>
      <c r="O93" s="151"/>
      <c r="P93" s="77"/>
      <c r="Q93" s="78"/>
      <c r="R93" s="55"/>
      <c r="S93" s="138"/>
    </row>
    <row r="94" spans="1:19" ht="12.75" customHeight="1">
      <c r="A94" s="68"/>
      <c r="B94" s="74">
        <v>26</v>
      </c>
      <c r="C94" s="69" t="s">
        <v>417</v>
      </c>
      <c r="D94" s="146" t="s">
        <v>704</v>
      </c>
      <c r="E94" s="147" t="s">
        <v>705</v>
      </c>
      <c r="F94" s="147" t="s">
        <v>706</v>
      </c>
      <c r="G94" s="147" t="s">
        <v>707</v>
      </c>
      <c r="H94" s="147" t="s">
        <v>1151</v>
      </c>
      <c r="I94" s="147"/>
      <c r="J94" s="147"/>
      <c r="K94" s="147"/>
      <c r="L94" s="147"/>
      <c r="M94" s="147"/>
      <c r="N94" s="147"/>
      <c r="O94" s="148"/>
      <c r="P94" s="75" t="s">
        <v>1152</v>
      </c>
      <c r="Q94" s="76"/>
      <c r="R94" s="55"/>
      <c r="S94" s="138"/>
    </row>
    <row r="95" spans="1:19" ht="12.75" customHeight="1">
      <c r="A95" s="65" t="s">
        <v>117</v>
      </c>
      <c r="B95" s="70"/>
      <c r="C95" s="71" t="s">
        <v>17</v>
      </c>
      <c r="D95" s="149" t="s">
        <v>709</v>
      </c>
      <c r="E95" s="150" t="s">
        <v>710</v>
      </c>
      <c r="F95" s="150" t="s">
        <v>711</v>
      </c>
      <c r="G95" s="150" t="s">
        <v>801</v>
      </c>
      <c r="H95" s="150" t="s">
        <v>1153</v>
      </c>
      <c r="I95" s="150"/>
      <c r="J95" s="150"/>
      <c r="K95" s="150"/>
      <c r="L95" s="150"/>
      <c r="M95" s="150"/>
      <c r="N95" s="150"/>
      <c r="O95" s="151"/>
      <c r="P95" s="77"/>
      <c r="Q95" s="78"/>
      <c r="R95" s="55"/>
      <c r="S95" s="138"/>
    </row>
    <row r="96" spans="1:19" ht="12.75" customHeight="1">
      <c r="A96" s="68"/>
      <c r="B96" s="74">
        <v>33</v>
      </c>
      <c r="C96" s="69" t="s">
        <v>422</v>
      </c>
      <c r="D96" s="146" t="s">
        <v>742</v>
      </c>
      <c r="E96" s="147" t="s">
        <v>743</v>
      </c>
      <c r="F96" s="147" t="s">
        <v>744</v>
      </c>
      <c r="G96" s="147" t="s">
        <v>745</v>
      </c>
      <c r="H96" s="147" t="s">
        <v>1154</v>
      </c>
      <c r="I96" s="147"/>
      <c r="J96" s="147"/>
      <c r="K96" s="147"/>
      <c r="L96" s="147"/>
      <c r="M96" s="147"/>
      <c r="N96" s="147"/>
      <c r="O96" s="148"/>
      <c r="P96" s="75" t="s">
        <v>1150</v>
      </c>
      <c r="Q96" s="76"/>
      <c r="R96" s="55"/>
      <c r="S96" s="138"/>
    </row>
    <row r="97" spans="1:19" ht="12.75" customHeight="1">
      <c r="A97" s="65" t="s">
        <v>88</v>
      </c>
      <c r="B97" s="70"/>
      <c r="C97" s="71" t="s">
        <v>253</v>
      </c>
      <c r="D97" s="149" t="s">
        <v>804</v>
      </c>
      <c r="E97" s="150" t="s">
        <v>764</v>
      </c>
      <c r="F97" s="150" t="s">
        <v>764</v>
      </c>
      <c r="G97" s="150" t="s">
        <v>805</v>
      </c>
      <c r="H97" s="150" t="s">
        <v>800</v>
      </c>
      <c r="I97" s="150"/>
      <c r="J97" s="150"/>
      <c r="K97" s="150"/>
      <c r="L97" s="150"/>
      <c r="M97" s="150"/>
      <c r="N97" s="150"/>
      <c r="O97" s="151"/>
      <c r="P97" s="77"/>
      <c r="Q97" s="78"/>
      <c r="R97" s="55"/>
      <c r="S97" s="138"/>
    </row>
    <row r="98" spans="1:19" ht="12.75" customHeight="1">
      <c r="A98" s="68"/>
      <c r="B98" s="74">
        <v>46</v>
      </c>
      <c r="C98" s="69" t="s">
        <v>435</v>
      </c>
      <c r="D98" s="146" t="s">
        <v>898</v>
      </c>
      <c r="E98" s="147" t="s">
        <v>353</v>
      </c>
      <c r="F98" s="147" t="s">
        <v>899</v>
      </c>
      <c r="G98" s="147" t="s">
        <v>900</v>
      </c>
      <c r="H98" s="147" t="s">
        <v>1155</v>
      </c>
      <c r="I98" s="147"/>
      <c r="J98" s="147"/>
      <c r="K98" s="147"/>
      <c r="L98" s="147"/>
      <c r="M98" s="147"/>
      <c r="N98" s="147"/>
      <c r="O98" s="148"/>
      <c r="P98" s="75" t="s">
        <v>1150</v>
      </c>
      <c r="Q98" s="76"/>
      <c r="R98" s="55"/>
      <c r="S98" s="138"/>
    </row>
    <row r="99" spans="1:19" ht="12.75" customHeight="1">
      <c r="A99" s="65" t="s">
        <v>117</v>
      </c>
      <c r="B99" s="70"/>
      <c r="C99" s="71" t="s">
        <v>149</v>
      </c>
      <c r="D99" s="149" t="s">
        <v>902</v>
      </c>
      <c r="E99" s="150" t="s">
        <v>903</v>
      </c>
      <c r="F99" s="150" t="s">
        <v>904</v>
      </c>
      <c r="G99" s="150" t="s">
        <v>764</v>
      </c>
      <c r="H99" s="150" t="s">
        <v>1148</v>
      </c>
      <c r="I99" s="150"/>
      <c r="J99" s="150"/>
      <c r="K99" s="150"/>
      <c r="L99" s="150"/>
      <c r="M99" s="150"/>
      <c r="N99" s="150"/>
      <c r="O99" s="151"/>
      <c r="P99" s="77"/>
      <c r="Q99" s="78"/>
      <c r="R99" s="55"/>
      <c r="S99" s="138"/>
    </row>
    <row r="100" spans="1:19" ht="12.75" customHeight="1">
      <c r="A100" s="68"/>
      <c r="B100" s="74">
        <v>18</v>
      </c>
      <c r="C100" s="69" t="s">
        <v>410</v>
      </c>
      <c r="D100" s="146" t="s">
        <v>540</v>
      </c>
      <c r="E100" s="147" t="s">
        <v>541</v>
      </c>
      <c r="F100" s="147" t="s">
        <v>542</v>
      </c>
      <c r="G100" s="147" t="s">
        <v>977</v>
      </c>
      <c r="H100" s="147" t="s">
        <v>1156</v>
      </c>
      <c r="I100" s="147"/>
      <c r="J100" s="147"/>
      <c r="K100" s="147"/>
      <c r="L100" s="147"/>
      <c r="M100" s="147"/>
      <c r="N100" s="147"/>
      <c r="O100" s="148"/>
      <c r="P100" s="75" t="s">
        <v>1018</v>
      </c>
      <c r="Q100" s="76"/>
      <c r="R100" s="55"/>
      <c r="S100" s="138"/>
    </row>
    <row r="101" spans="1:19" ht="12.75" customHeight="1">
      <c r="A101" s="65" t="s">
        <v>117</v>
      </c>
      <c r="B101" s="70"/>
      <c r="C101" s="71" t="s">
        <v>247</v>
      </c>
      <c r="D101" s="149" t="s">
        <v>661</v>
      </c>
      <c r="E101" s="150" t="s">
        <v>748</v>
      </c>
      <c r="F101" s="150" t="s">
        <v>662</v>
      </c>
      <c r="G101" s="150" t="s">
        <v>1014</v>
      </c>
      <c r="H101" s="150" t="s">
        <v>1157</v>
      </c>
      <c r="I101" s="150"/>
      <c r="J101" s="150"/>
      <c r="K101" s="150"/>
      <c r="L101" s="150"/>
      <c r="M101" s="150"/>
      <c r="N101" s="150"/>
      <c r="O101" s="151"/>
      <c r="P101" s="77"/>
      <c r="Q101" s="78"/>
      <c r="R101" s="55"/>
      <c r="S101" s="138"/>
    </row>
    <row r="102" spans="1:19" ht="12.75" customHeight="1">
      <c r="A102" s="68"/>
      <c r="B102" s="74">
        <v>28</v>
      </c>
      <c r="C102" s="69" t="s">
        <v>418</v>
      </c>
      <c r="D102" s="146" t="s">
        <v>544</v>
      </c>
      <c r="E102" s="147" t="s">
        <v>545</v>
      </c>
      <c r="F102" s="147" t="s">
        <v>546</v>
      </c>
      <c r="G102" s="147" t="s">
        <v>981</v>
      </c>
      <c r="H102" s="147" t="s">
        <v>1124</v>
      </c>
      <c r="I102" s="147"/>
      <c r="J102" s="147"/>
      <c r="K102" s="147"/>
      <c r="L102" s="147"/>
      <c r="M102" s="147"/>
      <c r="N102" s="147"/>
      <c r="O102" s="148"/>
      <c r="P102" s="75" t="s">
        <v>1150</v>
      </c>
      <c r="Q102" s="76"/>
      <c r="R102" s="55"/>
      <c r="S102" s="138"/>
    </row>
    <row r="103" spans="1:19" ht="12.75" customHeight="1">
      <c r="A103" s="65" t="s">
        <v>84</v>
      </c>
      <c r="B103" s="70"/>
      <c r="C103" s="71" t="s">
        <v>250</v>
      </c>
      <c r="D103" s="149" t="s">
        <v>848</v>
      </c>
      <c r="E103" s="150" t="s">
        <v>731</v>
      </c>
      <c r="F103" s="150" t="s">
        <v>822</v>
      </c>
      <c r="G103" s="150" t="s">
        <v>822</v>
      </c>
      <c r="H103" s="150" t="s">
        <v>718</v>
      </c>
      <c r="I103" s="150"/>
      <c r="J103" s="150"/>
      <c r="K103" s="150"/>
      <c r="L103" s="150"/>
      <c r="M103" s="150"/>
      <c r="N103" s="150"/>
      <c r="O103" s="151"/>
      <c r="P103" s="77"/>
      <c r="Q103" s="78"/>
      <c r="R103" s="55"/>
      <c r="S103" s="138"/>
    </row>
    <row r="104" spans="1:19" ht="12.75" customHeight="1">
      <c r="A104" s="68"/>
      <c r="B104" s="74">
        <v>30</v>
      </c>
      <c r="C104" s="69" t="s">
        <v>419</v>
      </c>
      <c r="D104" s="146" t="s">
        <v>549</v>
      </c>
      <c r="E104" s="147" t="s">
        <v>550</v>
      </c>
      <c r="F104" s="147" t="s">
        <v>989</v>
      </c>
      <c r="G104" s="147" t="s">
        <v>977</v>
      </c>
      <c r="H104" s="147" t="s">
        <v>1178</v>
      </c>
      <c r="I104" s="147"/>
      <c r="J104" s="147"/>
      <c r="K104" s="147"/>
      <c r="L104" s="147"/>
      <c r="M104" s="147"/>
      <c r="N104" s="147"/>
      <c r="O104" s="148"/>
      <c r="P104" s="75" t="s">
        <v>1150</v>
      </c>
      <c r="Q104" s="76"/>
      <c r="R104" s="55"/>
      <c r="S104" s="138"/>
    </row>
    <row r="105" spans="1:19" ht="12.75" customHeight="1">
      <c r="A105" s="65" t="s">
        <v>117</v>
      </c>
      <c r="B105" s="70"/>
      <c r="C105" s="71" t="s">
        <v>149</v>
      </c>
      <c r="D105" s="149" t="s">
        <v>849</v>
      </c>
      <c r="E105" s="150" t="s">
        <v>752</v>
      </c>
      <c r="F105" s="150" t="s">
        <v>923</v>
      </c>
      <c r="G105" s="150" t="s">
        <v>1014</v>
      </c>
      <c r="H105" s="150" t="s">
        <v>1147</v>
      </c>
      <c r="I105" s="150"/>
      <c r="J105" s="150"/>
      <c r="K105" s="150"/>
      <c r="L105" s="150"/>
      <c r="M105" s="150"/>
      <c r="N105" s="150"/>
      <c r="O105" s="151"/>
      <c r="P105" s="77"/>
      <c r="Q105" s="78"/>
      <c r="R105" s="55"/>
      <c r="S105" s="138"/>
    </row>
    <row r="106" spans="1:19" ht="12.75" customHeight="1">
      <c r="A106" s="68"/>
      <c r="B106" s="74">
        <v>22</v>
      </c>
      <c r="C106" s="69" t="s">
        <v>413</v>
      </c>
      <c r="D106" s="146" t="s">
        <v>559</v>
      </c>
      <c r="E106" s="147" t="s">
        <v>465</v>
      </c>
      <c r="F106" s="147" t="s">
        <v>522</v>
      </c>
      <c r="G106" s="147" t="s">
        <v>560</v>
      </c>
      <c r="H106" s="147"/>
      <c r="I106" s="147"/>
      <c r="J106" s="147"/>
      <c r="K106" s="147"/>
      <c r="L106" s="147"/>
      <c r="M106" s="147"/>
      <c r="N106" s="147"/>
      <c r="O106" s="148"/>
      <c r="P106" s="75" t="s">
        <v>1150</v>
      </c>
      <c r="Q106" s="76"/>
      <c r="R106" s="55"/>
      <c r="S106" s="138"/>
    </row>
    <row r="107" spans="1:19" ht="12.75" customHeight="1">
      <c r="A107" s="65" t="s">
        <v>84</v>
      </c>
      <c r="B107" s="70"/>
      <c r="C107" s="71" t="s">
        <v>99</v>
      </c>
      <c r="D107" s="149" t="s">
        <v>513</v>
      </c>
      <c r="E107" s="150" t="s">
        <v>525</v>
      </c>
      <c r="F107" s="150" t="s">
        <v>498</v>
      </c>
      <c r="G107" s="150" t="s">
        <v>462</v>
      </c>
      <c r="H107" s="150"/>
      <c r="I107" s="150"/>
      <c r="J107" s="150"/>
      <c r="K107" s="150"/>
      <c r="L107" s="150"/>
      <c r="M107" s="150"/>
      <c r="N107" s="150"/>
      <c r="O107" s="151"/>
      <c r="P107" s="77"/>
      <c r="Q107" s="78"/>
      <c r="R107" s="55"/>
      <c r="S107" s="138"/>
    </row>
    <row r="108" spans="1:19" ht="12.75" customHeight="1">
      <c r="A108" s="68"/>
      <c r="B108" s="74">
        <v>12</v>
      </c>
      <c r="C108" s="69" t="s">
        <v>405</v>
      </c>
      <c r="D108" s="146" t="s">
        <v>483</v>
      </c>
      <c r="E108" s="147" t="s">
        <v>484</v>
      </c>
      <c r="F108" s="147" t="s">
        <v>485</v>
      </c>
      <c r="G108" s="147" t="s">
        <v>486</v>
      </c>
      <c r="H108" s="147"/>
      <c r="I108" s="147"/>
      <c r="J108" s="147"/>
      <c r="K108" s="147"/>
      <c r="L108" s="147"/>
      <c r="M108" s="147"/>
      <c r="N108" s="147"/>
      <c r="O108" s="148"/>
      <c r="P108" s="75" t="s">
        <v>1150</v>
      </c>
      <c r="Q108" s="76"/>
      <c r="R108" s="55"/>
      <c r="S108" s="138"/>
    </row>
    <row r="109" spans="1:19" ht="12.75" customHeight="1">
      <c r="A109" s="65" t="s">
        <v>88</v>
      </c>
      <c r="B109" s="70"/>
      <c r="C109" s="71" t="s">
        <v>105</v>
      </c>
      <c r="D109" s="149" t="s">
        <v>595</v>
      </c>
      <c r="E109" s="150" t="s">
        <v>667</v>
      </c>
      <c r="F109" s="150" t="s">
        <v>535</v>
      </c>
      <c r="G109" s="150" t="s">
        <v>535</v>
      </c>
      <c r="H109" s="150"/>
      <c r="I109" s="150"/>
      <c r="J109" s="150"/>
      <c r="K109" s="150"/>
      <c r="L109" s="150"/>
      <c r="M109" s="150"/>
      <c r="N109" s="150"/>
      <c r="O109" s="151"/>
      <c r="P109" s="77"/>
      <c r="Q109" s="78"/>
      <c r="R109" s="55"/>
      <c r="S109" s="138"/>
    </row>
    <row r="110" spans="1:19" ht="12.75" customHeight="1">
      <c r="A110" s="68"/>
      <c r="B110" s="74">
        <v>24</v>
      </c>
      <c r="C110" s="69" t="s">
        <v>415</v>
      </c>
      <c r="D110" s="146" t="s">
        <v>646</v>
      </c>
      <c r="E110" s="147" t="s">
        <v>647</v>
      </c>
      <c r="F110" s="147" t="s">
        <v>648</v>
      </c>
      <c r="G110" s="147" t="s">
        <v>649</v>
      </c>
      <c r="H110" s="147"/>
      <c r="I110" s="147"/>
      <c r="J110" s="147"/>
      <c r="K110" s="147"/>
      <c r="L110" s="147"/>
      <c r="M110" s="147"/>
      <c r="N110" s="147"/>
      <c r="O110" s="148"/>
      <c r="P110" s="75" t="s">
        <v>1140</v>
      </c>
      <c r="Q110" s="76"/>
      <c r="R110" s="55"/>
      <c r="S110" s="138"/>
    </row>
    <row r="111" spans="1:19" ht="12.75" customHeight="1">
      <c r="A111" s="65" t="s">
        <v>68</v>
      </c>
      <c r="B111" s="70"/>
      <c r="C111" s="71" t="s">
        <v>71</v>
      </c>
      <c r="D111" s="149" t="s">
        <v>712</v>
      </c>
      <c r="E111" s="150" t="s">
        <v>714</v>
      </c>
      <c r="F111" s="150" t="s">
        <v>712</v>
      </c>
      <c r="G111" s="150" t="s">
        <v>670</v>
      </c>
      <c r="H111" s="150"/>
      <c r="I111" s="150"/>
      <c r="J111" s="150"/>
      <c r="K111" s="150"/>
      <c r="L111" s="150"/>
      <c r="M111" s="150"/>
      <c r="N111" s="150"/>
      <c r="O111" s="151"/>
      <c r="P111" s="77"/>
      <c r="Q111" s="78"/>
      <c r="R111" s="55"/>
      <c r="S111" s="138"/>
    </row>
    <row r="112" spans="1:19" ht="12.75" customHeight="1">
      <c r="A112" s="68"/>
      <c r="B112" s="74">
        <v>37</v>
      </c>
      <c r="C112" s="69" t="s">
        <v>426</v>
      </c>
      <c r="D112" s="146" t="s">
        <v>719</v>
      </c>
      <c r="E112" s="147" t="s">
        <v>720</v>
      </c>
      <c r="F112" s="147" t="s">
        <v>721</v>
      </c>
      <c r="G112" s="147" t="s">
        <v>722</v>
      </c>
      <c r="H112" s="147"/>
      <c r="I112" s="147"/>
      <c r="J112" s="147"/>
      <c r="K112" s="147"/>
      <c r="L112" s="147"/>
      <c r="M112" s="147"/>
      <c r="N112" s="147"/>
      <c r="O112" s="148"/>
      <c r="P112" s="75" t="s">
        <v>1150</v>
      </c>
      <c r="Q112" s="76"/>
      <c r="R112" s="55"/>
      <c r="S112" s="138"/>
    </row>
    <row r="113" spans="1:19" ht="12.75" customHeight="1">
      <c r="A113" s="65" t="s">
        <v>84</v>
      </c>
      <c r="B113" s="70"/>
      <c r="C113" s="71" t="s">
        <v>96</v>
      </c>
      <c r="D113" s="149" t="s">
        <v>769</v>
      </c>
      <c r="E113" s="150" t="s">
        <v>738</v>
      </c>
      <c r="F113" s="150" t="s">
        <v>663</v>
      </c>
      <c r="G113" s="150" t="s">
        <v>659</v>
      </c>
      <c r="H113" s="150"/>
      <c r="I113" s="150"/>
      <c r="J113" s="150"/>
      <c r="K113" s="150"/>
      <c r="L113" s="150"/>
      <c r="M113" s="150"/>
      <c r="N113" s="150"/>
      <c r="O113" s="151"/>
      <c r="P113" s="77"/>
      <c r="Q113" s="78"/>
      <c r="R113" s="55"/>
      <c r="S113" s="138"/>
    </row>
    <row r="114" spans="1:19" ht="12.75" customHeight="1">
      <c r="A114" s="68"/>
      <c r="B114" s="74">
        <v>10</v>
      </c>
      <c r="C114" s="69" t="s">
        <v>403</v>
      </c>
      <c r="D114" s="146" t="s">
        <v>493</v>
      </c>
      <c r="E114" s="147" t="s">
        <v>484</v>
      </c>
      <c r="F114" s="147"/>
      <c r="G114" s="147"/>
      <c r="H114" s="147"/>
      <c r="I114" s="147"/>
      <c r="J114" s="147"/>
      <c r="K114" s="147"/>
      <c r="L114" s="147"/>
      <c r="M114" s="147"/>
      <c r="N114" s="147"/>
      <c r="O114" s="148"/>
      <c r="P114" s="75" t="s">
        <v>1018</v>
      </c>
      <c r="Q114" s="76"/>
      <c r="R114" s="55"/>
      <c r="S114" s="138"/>
    </row>
    <row r="115" spans="1:19" ht="12.75" customHeight="1">
      <c r="A115" s="65" t="s">
        <v>91</v>
      </c>
      <c r="B115" s="70"/>
      <c r="C115" s="71" t="s">
        <v>243</v>
      </c>
      <c r="D115" s="149" t="s">
        <v>664</v>
      </c>
      <c r="E115" s="150" t="s">
        <v>750</v>
      </c>
      <c r="F115" s="150"/>
      <c r="G115" s="150"/>
      <c r="H115" s="150"/>
      <c r="I115" s="150"/>
      <c r="J115" s="150"/>
      <c r="K115" s="150"/>
      <c r="L115" s="150"/>
      <c r="M115" s="150"/>
      <c r="N115" s="150"/>
      <c r="O115" s="151"/>
      <c r="P115" s="77"/>
      <c r="Q115" s="78"/>
      <c r="R115" s="55"/>
      <c r="S115" s="138"/>
    </row>
  </sheetData>
  <sheetProtection/>
  <mergeCells count="4">
    <mergeCell ref="D6:O6"/>
    <mergeCell ref="A2:Q2"/>
    <mergeCell ref="A3:Q3"/>
    <mergeCell ref="A4:Q4"/>
  </mergeCells>
  <printOptions horizontalCentered="1"/>
  <pageMargins left="0" right="0" top="0" bottom="0" header="0" footer="0"/>
  <pageSetup horizontalDpi="360" verticalDpi="360" orientation="landscape" paperSize="9" r:id="rId1"/>
  <rowBreaks count="2" manualBreakCount="2">
    <brk id="45" max="16" man="1"/>
    <brk id="89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</sheetPr>
  <dimension ref="A1:Q94"/>
  <sheetViews>
    <sheetView zoomScalePageLayoutView="0" workbookViewId="0" topLeftCell="A1">
      <selection activeCell="A5" sqref="A5"/>
    </sheetView>
  </sheetViews>
  <sheetFormatPr defaultColWidth="9.140625" defaultRowHeight="12.75" outlineLevelCol="1"/>
  <cols>
    <col min="1" max="1" width="4.7109375" style="245" customWidth="1"/>
    <col min="2" max="2" width="6.57421875" style="123" customWidth="1"/>
    <col min="3" max="3" width="5.57421875" style="124" customWidth="1"/>
    <col min="4" max="4" width="20.140625" style="116" customWidth="1"/>
    <col min="5" max="5" width="16.57421875" style="116" customWidth="1"/>
    <col min="6" max="6" width="10.8515625" style="124" customWidth="1"/>
    <col min="7" max="7" width="22.57421875" style="125" customWidth="1"/>
    <col min="8" max="8" width="13.140625" style="137" customWidth="1"/>
    <col min="9" max="9" width="10.00390625" style="131" hidden="1" customWidth="1" outlineLevel="1"/>
    <col min="10" max="10" width="4.140625" style="131" hidden="1" customWidth="1" outlineLevel="1"/>
    <col min="11" max="11" width="5.00390625" style="131" hidden="1" customWidth="1" outlineLevel="1"/>
    <col min="12" max="12" width="4.421875" style="131" hidden="1" customWidth="1" outlineLevel="1"/>
    <col min="13" max="13" width="4.140625" style="132" hidden="1" customWidth="1" outlineLevel="1"/>
    <col min="14" max="14" width="4.57421875" style="132" hidden="1" customWidth="1" outlineLevel="1"/>
    <col min="15" max="15" width="8.28125" style="131" hidden="1" customWidth="1" outlineLevel="1"/>
    <col min="16" max="16" width="9.140625" style="128" customWidth="1" collapsed="1"/>
    <col min="17" max="17" width="9.140625" style="128" customWidth="1"/>
    <col min="18" max="16384" width="9.140625" style="116" customWidth="1"/>
  </cols>
  <sheetData>
    <row r="1" spans="1:11" ht="14.25" customHeight="1">
      <c r="A1" s="273" t="str">
        <f>Startlist!$F4</f>
        <v>South Estonian Rally 2016</v>
      </c>
      <c r="B1" s="273"/>
      <c r="C1" s="273"/>
      <c r="D1" s="273"/>
      <c r="E1" s="273"/>
      <c r="F1" s="273"/>
      <c r="G1" s="273"/>
      <c r="H1" s="129"/>
      <c r="I1" s="130"/>
      <c r="J1" s="130"/>
      <c r="K1" s="130"/>
    </row>
    <row r="2" spans="1:11" ht="14.25" customHeight="1">
      <c r="A2" s="273" t="str">
        <f>Startlist!$F5</f>
        <v>August 12-13, 2016</v>
      </c>
      <c r="B2" s="273"/>
      <c r="C2" s="273"/>
      <c r="D2" s="273"/>
      <c r="E2" s="273"/>
      <c r="F2" s="273"/>
      <c r="G2" s="273"/>
      <c r="H2" s="129"/>
      <c r="I2" s="130"/>
      <c r="J2" s="130"/>
      <c r="K2" s="130"/>
    </row>
    <row r="3" spans="1:11" ht="14.25" customHeight="1">
      <c r="A3" s="273" t="str">
        <f>Startlist!$F6</f>
        <v>Võru</v>
      </c>
      <c r="B3" s="273"/>
      <c r="C3" s="273"/>
      <c r="D3" s="273"/>
      <c r="E3" s="273"/>
      <c r="F3" s="273"/>
      <c r="G3" s="273"/>
      <c r="H3" s="129"/>
      <c r="I3" s="130"/>
      <c r="J3" s="130"/>
      <c r="K3" s="130"/>
    </row>
    <row r="4" spans="1:11" ht="12" customHeight="1">
      <c r="A4" s="244"/>
      <c r="B4" s="117" t="s">
        <v>26</v>
      </c>
      <c r="C4" s="126"/>
      <c r="D4" s="127"/>
      <c r="E4" s="119"/>
      <c r="F4" s="120"/>
      <c r="G4" s="121"/>
      <c r="H4" s="129"/>
      <c r="I4" s="130"/>
      <c r="J4" s="130"/>
      <c r="K4" s="130"/>
    </row>
    <row r="5" spans="1:17" s="242" customFormat="1" ht="12" customHeight="1">
      <c r="A5" s="243">
        <v>1</v>
      </c>
      <c r="B5" s="231" t="str">
        <f>VLOOKUP($B7,Startlist!$B:$H,6,FALSE)</f>
        <v>KAUR MOTORSPORT</v>
      </c>
      <c r="C5" s="232"/>
      <c r="D5" s="233"/>
      <c r="E5" s="233"/>
      <c r="F5" s="232"/>
      <c r="G5" s="234"/>
      <c r="H5" s="235" t="str">
        <f>CONCATENATE(J5,":",RIGHT(K5,2),".",RIGHT(L5,4))</f>
        <v>2:12.28,8</v>
      </c>
      <c r="I5" s="236">
        <f>SMALL(I7:I9,1)+SMALL(I7:I9,2)</f>
        <v>7948.799999999999</v>
      </c>
      <c r="J5" s="237">
        <f>INT(I5/3600)</f>
        <v>2</v>
      </c>
      <c r="K5" s="238" t="str">
        <f>CONCATENATE("0",INT((I5-(J5*3600))/60))</f>
        <v>012</v>
      </c>
      <c r="L5" s="236" t="str">
        <f>CONCATENATE("0",ROUND(I5-(J5*3600)-(K5*60),1))</f>
        <v>028,8</v>
      </c>
      <c r="M5" s="239">
        <f>A5</f>
        <v>1</v>
      </c>
      <c r="N5" s="239">
        <v>1</v>
      </c>
      <c r="O5" s="240">
        <f>I5</f>
        <v>7948.799999999999</v>
      </c>
      <c r="P5" s="241"/>
      <c r="Q5" s="241"/>
    </row>
    <row r="6" spans="1:15" ht="7.5" customHeight="1">
      <c r="A6" s="244"/>
      <c r="B6" s="122"/>
      <c r="C6" s="118"/>
      <c r="D6" s="119"/>
      <c r="E6" s="119"/>
      <c r="F6" s="118"/>
      <c r="G6" s="121"/>
      <c r="H6" s="129"/>
      <c r="I6" s="130"/>
      <c r="J6" s="130"/>
      <c r="K6" s="130"/>
      <c r="L6" s="130"/>
      <c r="M6" s="133">
        <f>A5</f>
        <v>1</v>
      </c>
      <c r="N6" s="133">
        <v>2</v>
      </c>
      <c r="O6" s="134">
        <f>I5</f>
        <v>7948.799999999999</v>
      </c>
    </row>
    <row r="7" spans="1:15" ht="12.75" customHeight="1">
      <c r="A7" s="244"/>
      <c r="B7" s="122">
        <v>2</v>
      </c>
      <c r="C7" s="118" t="str">
        <f>VLOOKUP($B7,Startlist!$B:$H,2,FALSE)</f>
        <v>MV2</v>
      </c>
      <c r="D7" s="121" t="str">
        <f>VLOOKUP($B7,Startlist!$B:$H,3,FALSE)</f>
        <v>Egon Kaur</v>
      </c>
      <c r="E7" s="121" t="str">
        <f>VLOOKUP($B7,Startlist!$B:$H,4,FALSE)</f>
        <v>Silver Simm</v>
      </c>
      <c r="F7" s="118" t="str">
        <f>VLOOKUP($B7,Startlist!$B:$H,5,FALSE)</f>
        <v>EST</v>
      </c>
      <c r="G7" s="121" t="str">
        <f>VLOOKUP($B7,Startlist!$B:$H,7,FALSE)</f>
        <v>Mitsubishi Lancer Evo 9</v>
      </c>
      <c r="H7" s="135" t="str">
        <f>VLOOKUP(B7,Results!B:Q,16,FALSE)</f>
        <v> 1:02.26,6</v>
      </c>
      <c r="I7" s="136">
        <f>IF(ISERROR(FIND(":",H7)),LEFT(H7,FIND(".",H7,1)-1)*60+RIGHT(H7,LEN(H7)-FIND(".",H7,1)),LEFT(H7,FIND(":",H7,1)-1)*3600+MID(H7,4,2)*60+RIGHT(H7,LEN(H7)-FIND(".",H7,1)))</f>
        <v>3746.6</v>
      </c>
      <c r="J7" s="136"/>
      <c r="K7" s="130"/>
      <c r="L7" s="130"/>
      <c r="M7" s="133">
        <f>A5</f>
        <v>1</v>
      </c>
      <c r="N7" s="133">
        <v>3</v>
      </c>
      <c r="O7" s="134">
        <f>I5</f>
        <v>7948.799999999999</v>
      </c>
    </row>
    <row r="8" spans="1:15" ht="12.75" customHeight="1">
      <c r="A8" s="244"/>
      <c r="B8" s="122">
        <v>6</v>
      </c>
      <c r="C8" s="118" t="str">
        <f>VLOOKUP($B8,Startlist!$B:$H,2,FALSE)</f>
        <v>MV7</v>
      </c>
      <c r="D8" s="121" t="str">
        <f>VLOOKUP($B8,Startlist!$B:$H,3,FALSE)</f>
        <v>Priit Koik</v>
      </c>
      <c r="E8" s="121" t="str">
        <f>VLOOKUP($B8,Startlist!$B:$H,4,FALSE)</f>
        <v>Uku Heldna</v>
      </c>
      <c r="F8" s="118" t="str">
        <f>VLOOKUP($B8,Startlist!$B:$H,5,FALSE)</f>
        <v>EST</v>
      </c>
      <c r="G8" s="121" t="str">
        <f>VLOOKUP($B8,Startlist!$B:$H,7,FALSE)</f>
        <v>Mitsubishi Lancer Evo 7</v>
      </c>
      <c r="H8" s="135" t="str">
        <f>VLOOKUP(B8,Results!B:Q,16,FALSE)</f>
        <v> 1:10.02,2</v>
      </c>
      <c r="I8" s="136">
        <f>IF(ISERROR(FIND(":",H8)),LEFT(H8,FIND(".",H8,1)-1)*60+RIGHT(H8,LEN(H8)-FIND(".",H8,1)),LEFT(H8,FIND(":",H8,1)-1)*3600+MID(H8,4,2)*60+RIGHT(H8,LEN(H8)-FIND(".",H8,1)))</f>
        <v>4202.2</v>
      </c>
      <c r="J8" s="136"/>
      <c r="K8" s="130"/>
      <c r="L8" s="130"/>
      <c r="M8" s="133">
        <f>A5</f>
        <v>1</v>
      </c>
      <c r="N8" s="133">
        <v>4</v>
      </c>
      <c r="O8" s="134">
        <f>I5</f>
        <v>7948.799999999999</v>
      </c>
    </row>
    <row r="9" spans="1:15" ht="12.75" customHeight="1">
      <c r="A9" s="244"/>
      <c r="B9" s="122"/>
      <c r="C9" s="118"/>
      <c r="D9" s="121"/>
      <c r="E9" s="121"/>
      <c r="F9" s="118"/>
      <c r="G9" s="121"/>
      <c r="H9" s="135"/>
      <c r="I9" s="136"/>
      <c r="J9" s="130"/>
      <c r="K9" s="130"/>
      <c r="L9" s="130"/>
      <c r="M9" s="133">
        <f>A5</f>
        <v>1</v>
      </c>
      <c r="N9" s="133">
        <v>5</v>
      </c>
      <c r="O9" s="134">
        <f>I5</f>
        <v>7948.799999999999</v>
      </c>
    </row>
    <row r="10" spans="1:15" ht="7.5" customHeight="1">
      <c r="A10" s="244"/>
      <c r="B10" s="122"/>
      <c r="C10" s="118"/>
      <c r="D10" s="119"/>
      <c r="E10" s="119"/>
      <c r="F10" s="118"/>
      <c r="G10" s="121"/>
      <c r="H10" s="129"/>
      <c r="I10" s="130"/>
      <c r="J10" s="130"/>
      <c r="K10" s="130"/>
      <c r="L10" s="130"/>
      <c r="M10" s="133">
        <f>A5</f>
        <v>1</v>
      </c>
      <c r="N10" s="133">
        <v>6</v>
      </c>
      <c r="O10" s="134">
        <f>I5</f>
        <v>7948.799999999999</v>
      </c>
    </row>
    <row r="11" spans="1:17" s="242" customFormat="1" ht="12" customHeight="1">
      <c r="A11" s="243">
        <v>2</v>
      </c>
      <c r="B11" s="231" t="str">
        <f>VLOOKUP($B13,Startlist!$B:$H,6,FALSE)</f>
        <v>CUEKS RACING</v>
      </c>
      <c r="C11" s="232"/>
      <c r="D11" s="233"/>
      <c r="E11" s="233"/>
      <c r="F11" s="232"/>
      <c r="G11" s="234"/>
      <c r="H11" s="235" t="str">
        <f>CONCATENATE(J11,":",RIGHT(K11,2),".",RIGHT(L11,4))</f>
        <v>2:14.17,8</v>
      </c>
      <c r="I11" s="236">
        <f>SMALL(I13:I15,1)+SMALL(I13:I15,2)</f>
        <v>8057.799999999999</v>
      </c>
      <c r="J11" s="237">
        <f>INT(I11/3600)</f>
        <v>2</v>
      </c>
      <c r="K11" s="238" t="str">
        <f>CONCATENATE("0",INT((I11-(J11*3600))/60))</f>
        <v>014</v>
      </c>
      <c r="L11" s="236" t="str">
        <f>CONCATENATE("0",ROUND(I11-(J11*3600)-(K11*60),1))</f>
        <v>017,8</v>
      </c>
      <c r="M11" s="239">
        <f>A11</f>
        <v>2</v>
      </c>
      <c r="N11" s="239">
        <v>1</v>
      </c>
      <c r="O11" s="240">
        <f>I11</f>
        <v>8057.799999999999</v>
      </c>
      <c r="P11" s="241"/>
      <c r="Q11" s="241"/>
    </row>
    <row r="12" spans="1:15" ht="7.5" customHeight="1">
      <c r="A12" s="244"/>
      <c r="B12" s="122"/>
      <c r="C12" s="118"/>
      <c r="D12" s="119"/>
      <c r="E12" s="119"/>
      <c r="F12" s="118"/>
      <c r="G12" s="121"/>
      <c r="H12" s="129"/>
      <c r="I12" s="130"/>
      <c r="J12" s="130"/>
      <c r="K12" s="130"/>
      <c r="L12" s="130"/>
      <c r="M12" s="133">
        <f>A11</f>
        <v>2</v>
      </c>
      <c r="N12" s="133">
        <v>2</v>
      </c>
      <c r="O12" s="134">
        <f>I11</f>
        <v>8057.799999999999</v>
      </c>
    </row>
    <row r="13" spans="1:15" ht="12.75" customHeight="1">
      <c r="A13" s="244"/>
      <c r="B13" s="122">
        <v>11</v>
      </c>
      <c r="C13" s="118" t="str">
        <f>VLOOKUP($B13,Startlist!$B:$H,2,FALSE)</f>
        <v>MV6</v>
      </c>
      <c r="D13" s="121" t="str">
        <f>VLOOKUP($B13,Startlist!$B:$H,3,FALSE)</f>
        <v>Mario Jürimäe</v>
      </c>
      <c r="E13" s="121" t="str">
        <f>VLOOKUP($B13,Startlist!$B:$H,4,FALSE)</f>
        <v>Rauno Rohtmets</v>
      </c>
      <c r="F13" s="118" t="str">
        <f>VLOOKUP($B13,Startlist!$B:$H,5,FALSE)</f>
        <v>EST</v>
      </c>
      <c r="G13" s="121" t="str">
        <f>VLOOKUP($B13,Startlist!$B:$H,7,FALSE)</f>
        <v>BMW M3</v>
      </c>
      <c r="H13" s="135" t="str">
        <f>VLOOKUP(B13,Results!B:Q,16,FALSE)</f>
        <v> 1:08.08,8</v>
      </c>
      <c r="I13" s="136">
        <f>IF(ISERROR(FIND(":",H13)),LEFT(H13,FIND(".",H13,1)-1)*60+RIGHT(H13,LEN(H13)-FIND(".",H13,1)),LEFT(H13,FIND(":",H13,1)-1)*3600+MID(H13,4,2)*60+RIGHT(H13,LEN(H13)-FIND(".",H13,1)))</f>
        <v>4088.8</v>
      </c>
      <c r="J13" s="136"/>
      <c r="K13" s="130"/>
      <c r="L13" s="130"/>
      <c r="M13" s="133">
        <f>A11</f>
        <v>2</v>
      </c>
      <c r="N13" s="133">
        <v>3</v>
      </c>
      <c r="O13" s="134">
        <f>I11</f>
        <v>8057.799999999999</v>
      </c>
    </row>
    <row r="14" spans="1:15" ht="12.75" customHeight="1">
      <c r="A14" s="244"/>
      <c r="B14" s="122">
        <v>15</v>
      </c>
      <c r="C14" s="118" t="str">
        <f>VLOOKUP($B14,Startlist!$B:$H,2,FALSE)</f>
        <v>MV6</v>
      </c>
      <c r="D14" s="121" t="str">
        <f>VLOOKUP($B14,Startlist!$B:$H,3,FALSE)</f>
        <v>Marko Ringenberg</v>
      </c>
      <c r="E14" s="121" t="str">
        <f>VLOOKUP($B14,Startlist!$B:$H,4,FALSE)</f>
        <v>Allar Heina</v>
      </c>
      <c r="F14" s="118" t="str">
        <f>VLOOKUP($B14,Startlist!$B:$H,5,FALSE)</f>
        <v>EST</v>
      </c>
      <c r="G14" s="121" t="str">
        <f>VLOOKUP($B14,Startlist!$B:$H,7,FALSE)</f>
        <v>BMW M3</v>
      </c>
      <c r="H14" s="135" t="str">
        <f>VLOOKUP(B14,Results!B:Q,16,FALSE)</f>
        <v> 1:07.32,7</v>
      </c>
      <c r="I14" s="136">
        <f>IF(ISERROR(FIND(":",H14)),LEFT(H14,FIND(".",H14,1)-1)*60+RIGHT(H14,LEN(H14)-FIND(".",H14,1)),LEFT(H14,FIND(":",H14,1)-1)*3600+MID(H14,4,2)*60+RIGHT(H14,LEN(H14)-FIND(".",H14,1)))</f>
        <v>4052.7</v>
      </c>
      <c r="J14" s="136"/>
      <c r="K14" s="130"/>
      <c r="L14" s="130"/>
      <c r="M14" s="133">
        <f>A11</f>
        <v>2</v>
      </c>
      <c r="N14" s="133">
        <v>4</v>
      </c>
      <c r="O14" s="134">
        <f>I11</f>
        <v>8057.799999999999</v>
      </c>
    </row>
    <row r="15" spans="1:15" ht="12.75" customHeight="1">
      <c r="A15" s="244"/>
      <c r="B15" s="122">
        <v>208</v>
      </c>
      <c r="C15" s="118" t="str">
        <f>VLOOKUP($B15,Startlist!$B:$H,2,FALSE)</f>
        <v>MV3</v>
      </c>
      <c r="D15" s="121" t="str">
        <f>VLOOKUP($B15,Startlist!$B:$H,3,FALSE)</f>
        <v>Miko Niinemäe</v>
      </c>
      <c r="E15" s="121" t="str">
        <f>VLOOKUP($B15,Startlist!$B:$H,4,FALSE)</f>
        <v>Martin Valter</v>
      </c>
      <c r="F15" s="118" t="str">
        <f>VLOOKUP($B15,Startlist!$B:$H,5,FALSE)</f>
        <v>EST</v>
      </c>
      <c r="G15" s="121" t="str">
        <f>VLOOKUP($B15,Startlist!$B:$H,7,FALSE)</f>
        <v>Peugeot 208</v>
      </c>
      <c r="H15" s="135" t="str">
        <f>VLOOKUP(B15,Results!B:Q,16,FALSE)</f>
        <v> 1:06.45,1</v>
      </c>
      <c r="I15" s="136">
        <f>IF(ISERROR(FIND(":",H15)),LEFT(H15,FIND(".",H15,1)-1)*60+RIGHT(H15,LEN(H15)-FIND(".",H15,1)),LEFT(H15,FIND(":",H15,1)-1)*3600+MID(H15,4,2)*60+RIGHT(H15,LEN(H15)-FIND(".",H15,1)))</f>
        <v>4005.1</v>
      </c>
      <c r="J15" s="130"/>
      <c r="K15" s="130"/>
      <c r="L15" s="130"/>
      <c r="M15" s="133">
        <f>A11</f>
        <v>2</v>
      </c>
      <c r="N15" s="133">
        <v>5</v>
      </c>
      <c r="O15" s="134">
        <f>I11</f>
        <v>8057.799999999999</v>
      </c>
    </row>
    <row r="16" spans="1:15" ht="7.5" customHeight="1">
      <c r="A16" s="244"/>
      <c r="B16" s="122"/>
      <c r="C16" s="118"/>
      <c r="D16" s="119"/>
      <c r="E16" s="119"/>
      <c r="F16" s="118"/>
      <c r="G16" s="121"/>
      <c r="H16" s="129"/>
      <c r="I16" s="130"/>
      <c r="J16" s="130"/>
      <c r="K16" s="130"/>
      <c r="L16" s="130"/>
      <c r="M16" s="133">
        <f>A11</f>
        <v>2</v>
      </c>
      <c r="N16" s="133">
        <v>6</v>
      </c>
      <c r="O16" s="134">
        <f>I11</f>
        <v>8057.799999999999</v>
      </c>
    </row>
    <row r="17" spans="1:17" s="242" customFormat="1" ht="12" customHeight="1">
      <c r="A17" s="243">
        <v>3</v>
      </c>
      <c r="B17" s="231" t="str">
        <f>VLOOKUP($B19,Startlist!$B:$H,6,FALSE)</f>
        <v>OT RACING</v>
      </c>
      <c r="C17" s="232"/>
      <c r="D17" s="233"/>
      <c r="E17" s="233"/>
      <c r="F17" s="232"/>
      <c r="G17" s="234"/>
      <c r="H17" s="235" t="str">
        <f>CONCATENATE(J17,":",RIGHT(K17,2),".",RIGHT(L17,4))</f>
        <v>2:15.50,8</v>
      </c>
      <c r="I17" s="236">
        <f>SMALL(I19:I21,1)+SMALL(I19:I21,2)</f>
        <v>8150.799999999999</v>
      </c>
      <c r="J17" s="237">
        <f>INT(I17/3600)</f>
        <v>2</v>
      </c>
      <c r="K17" s="238" t="str">
        <f>CONCATENATE("0",INT((I17-(J17*3600))/60))</f>
        <v>015</v>
      </c>
      <c r="L17" s="236" t="str">
        <f>CONCATENATE("0",ROUND(I17-(J17*3600)-(K17*60),1))</f>
        <v>050,8</v>
      </c>
      <c r="M17" s="239">
        <f>A17</f>
        <v>3</v>
      </c>
      <c r="N17" s="239">
        <v>1</v>
      </c>
      <c r="O17" s="240">
        <f>I17</f>
        <v>8150.799999999999</v>
      </c>
      <c r="P17" s="241"/>
      <c r="Q17" s="241"/>
    </row>
    <row r="18" spans="1:15" ht="7.5" customHeight="1">
      <c r="A18" s="244"/>
      <c r="B18" s="122"/>
      <c r="C18" s="118"/>
      <c r="D18" s="119"/>
      <c r="E18" s="119"/>
      <c r="F18" s="118"/>
      <c r="G18" s="121"/>
      <c r="H18" s="129"/>
      <c r="I18" s="130"/>
      <c r="J18" s="130"/>
      <c r="K18" s="130"/>
      <c r="L18" s="130"/>
      <c r="M18" s="133">
        <f>A17</f>
        <v>3</v>
      </c>
      <c r="N18" s="133">
        <v>2</v>
      </c>
      <c r="O18" s="134">
        <f>I17</f>
        <v>8150.799999999999</v>
      </c>
    </row>
    <row r="19" spans="1:15" ht="12.75" customHeight="1">
      <c r="A19" s="244"/>
      <c r="B19" s="122">
        <v>205</v>
      </c>
      <c r="C19" s="118" t="str">
        <f>VLOOKUP($B19,Startlist!$B:$H,2,FALSE)</f>
        <v>MV3</v>
      </c>
      <c r="D19" s="121" t="str">
        <f>VLOOKUP($B19,Startlist!$B:$H,3,FALSE)</f>
        <v>Oliver Ojaperv</v>
      </c>
      <c r="E19" s="121" t="str">
        <f>VLOOKUP($B19,Startlist!$B:$H,4,FALSE)</f>
        <v>Jarno Talve</v>
      </c>
      <c r="F19" s="118" t="str">
        <f>VLOOKUP($B19,Startlist!$B:$H,5,FALSE)</f>
        <v>EST</v>
      </c>
      <c r="G19" s="121" t="str">
        <f>VLOOKUP($B19,Startlist!$B:$H,7,FALSE)</f>
        <v>Ford Fiesta R2</v>
      </c>
      <c r="H19" s="135" t="str">
        <f>VLOOKUP(B19,Results!B:Q,16,FALSE)</f>
        <v> 1:08.26,7</v>
      </c>
      <c r="I19" s="136">
        <f>IF(ISERROR(FIND(":",H19)),LEFT(H19,FIND(".",H19,1)-1)*60+RIGHT(H19,LEN(H19)-FIND(".",H19,1)),LEFT(H19,FIND(":",H19,1)-1)*3600+MID(H19,4,2)*60+RIGHT(H19,LEN(H19)-FIND(".",H19,1)))</f>
        <v>4106.7</v>
      </c>
      <c r="J19" s="136"/>
      <c r="K19" s="130"/>
      <c r="L19" s="130"/>
      <c r="M19" s="133">
        <f>A17</f>
        <v>3</v>
      </c>
      <c r="N19" s="133">
        <v>3</v>
      </c>
      <c r="O19" s="134">
        <f>I17</f>
        <v>8150.799999999999</v>
      </c>
    </row>
    <row r="20" spans="1:15" ht="12.75" customHeight="1">
      <c r="A20" s="244"/>
      <c r="B20" s="122">
        <v>206</v>
      </c>
      <c r="C20" s="118" t="str">
        <f>VLOOKUP($B20,Startlist!$B:$H,2,FALSE)</f>
        <v>MV3</v>
      </c>
      <c r="D20" s="121" t="str">
        <f>VLOOKUP($B20,Startlist!$B:$H,3,FALSE)</f>
        <v>Kevin Kuusik</v>
      </c>
      <c r="E20" s="121" t="str">
        <f>VLOOKUP($B20,Startlist!$B:$H,4,FALSE)</f>
        <v>Cristen Laos</v>
      </c>
      <c r="F20" s="118" t="str">
        <f>VLOOKUP($B20,Startlist!$B:$H,5,FALSE)</f>
        <v>EST</v>
      </c>
      <c r="G20" s="121" t="str">
        <f>VLOOKUP($B20,Startlist!$B:$H,7,FALSE)</f>
        <v>Ford Fiesta R2</v>
      </c>
      <c r="H20" s="261" t="s">
        <v>1275</v>
      </c>
      <c r="I20" s="136"/>
      <c r="J20" s="136"/>
      <c r="K20" s="130"/>
      <c r="L20" s="130"/>
      <c r="M20" s="133">
        <f>A17</f>
        <v>3</v>
      </c>
      <c r="N20" s="133">
        <v>4</v>
      </c>
      <c r="O20" s="134">
        <f>I17</f>
        <v>8150.799999999999</v>
      </c>
    </row>
    <row r="21" spans="1:15" ht="12.75" customHeight="1">
      <c r="A21" s="244"/>
      <c r="B21" s="122">
        <v>209</v>
      </c>
      <c r="C21" s="118" t="str">
        <f>VLOOKUP($B21,Startlist!$B:$H,2,FALSE)</f>
        <v>MV3</v>
      </c>
      <c r="D21" s="121" t="str">
        <f>VLOOKUP($B21,Startlist!$B:$H,3,FALSE)</f>
        <v>Ken Torn</v>
      </c>
      <c r="E21" s="121" t="str">
        <f>VLOOKUP($B21,Startlist!$B:$H,4,FALSE)</f>
        <v>Riivo Mesila</v>
      </c>
      <c r="F21" s="118" t="str">
        <f>VLOOKUP($B21,Startlist!$B:$H,5,FALSE)</f>
        <v>EST</v>
      </c>
      <c r="G21" s="121" t="str">
        <f>VLOOKUP($B21,Startlist!$B:$H,7,FALSE)</f>
        <v>Ford Fiesta R2</v>
      </c>
      <c r="H21" s="135" t="str">
        <f>VLOOKUP(B21,Results!B:Q,16,FALSE)</f>
        <v> 1:07.24,1</v>
      </c>
      <c r="I21" s="136">
        <f>IF(ISERROR(FIND(":",H21)),LEFT(H21,FIND(".",H21,1)-1)*60+RIGHT(H21,LEN(H21)-FIND(".",H21,1)),LEFT(H21,FIND(":",H21,1)-1)*3600+MID(H21,4,2)*60+RIGHT(H21,LEN(H21)-FIND(".",H21,1)))</f>
        <v>4044.1</v>
      </c>
      <c r="J21" s="130"/>
      <c r="K21" s="130"/>
      <c r="L21" s="130"/>
      <c r="M21" s="133">
        <f>A17</f>
        <v>3</v>
      </c>
      <c r="N21" s="133">
        <v>5</v>
      </c>
      <c r="O21" s="134">
        <f>I17</f>
        <v>8150.799999999999</v>
      </c>
    </row>
    <row r="22" spans="1:15" ht="7.5" customHeight="1">
      <c r="A22" s="244"/>
      <c r="B22" s="122"/>
      <c r="C22" s="118"/>
      <c r="D22" s="119"/>
      <c r="E22" s="119"/>
      <c r="F22" s="118"/>
      <c r="G22" s="121"/>
      <c r="H22" s="129"/>
      <c r="I22" s="130"/>
      <c r="J22" s="130"/>
      <c r="K22" s="130"/>
      <c r="L22" s="130"/>
      <c r="M22" s="133">
        <f>A17</f>
        <v>3</v>
      </c>
      <c r="N22" s="133">
        <v>6</v>
      </c>
      <c r="O22" s="134">
        <f>I17</f>
        <v>8150.799999999999</v>
      </c>
    </row>
    <row r="23" spans="1:17" s="242" customFormat="1" ht="12" customHeight="1">
      <c r="A23" s="243">
        <v>4</v>
      </c>
      <c r="B23" s="231" t="str">
        <f>VLOOKUP($B25,Startlist!$B:$H,6,FALSE)&amp;" I"</f>
        <v>ECOM MOTORSPORT I</v>
      </c>
      <c r="C23" s="232"/>
      <c r="D23" s="233"/>
      <c r="E23" s="233"/>
      <c r="F23" s="232"/>
      <c r="G23" s="234"/>
      <c r="H23" s="235" t="str">
        <f>CONCATENATE(J23,":",RIGHT(K23,2),".",RIGHT(L23,4))</f>
        <v>2:17.35,3</v>
      </c>
      <c r="I23" s="236">
        <f>SMALL(I25:I27,1)+SMALL(I25:I27,2)</f>
        <v>8255.3</v>
      </c>
      <c r="J23" s="237">
        <f>INT(I23/3600)</f>
        <v>2</v>
      </c>
      <c r="K23" s="238" t="str">
        <f>CONCATENATE("0",INT((I23-(J23*3600))/60))</f>
        <v>017</v>
      </c>
      <c r="L23" s="236" t="str">
        <f>CONCATENATE("0",ROUND(I23-(J23*3600)-(K23*60),1))</f>
        <v>035,3</v>
      </c>
      <c r="M23" s="239">
        <f>A23</f>
        <v>4</v>
      </c>
      <c r="N23" s="239">
        <v>1</v>
      </c>
      <c r="O23" s="240">
        <f>I23</f>
        <v>8255.3</v>
      </c>
      <c r="P23" s="241"/>
      <c r="Q23" s="241"/>
    </row>
    <row r="24" spans="1:15" ht="7.5" customHeight="1">
      <c r="A24" s="244"/>
      <c r="B24" s="122"/>
      <c r="C24" s="118"/>
      <c r="D24" s="119"/>
      <c r="E24" s="119"/>
      <c r="F24" s="118"/>
      <c r="G24" s="121"/>
      <c r="H24" s="129"/>
      <c r="I24" s="130"/>
      <c r="J24" s="130"/>
      <c r="K24" s="130"/>
      <c r="L24" s="130"/>
      <c r="M24" s="133">
        <f>A23</f>
        <v>4</v>
      </c>
      <c r="N24" s="133">
        <v>2</v>
      </c>
      <c r="O24" s="134">
        <f>I23</f>
        <v>8255.3</v>
      </c>
    </row>
    <row r="25" spans="1:15" ht="12.75" customHeight="1">
      <c r="A25" s="244"/>
      <c r="B25" s="122">
        <v>17</v>
      </c>
      <c r="C25" s="118" t="str">
        <f>VLOOKUP($B25,Startlist!$B:$H,2,FALSE)</f>
        <v>MV4</v>
      </c>
      <c r="D25" s="121" t="str">
        <f>VLOOKUP($B25,Startlist!$B:$H,3,FALSE)</f>
        <v>Kristo Subi</v>
      </c>
      <c r="E25" s="121" t="str">
        <f>VLOOKUP($B25,Startlist!$B:$H,4,FALSE)</f>
        <v>Raido Subi</v>
      </c>
      <c r="F25" s="118" t="str">
        <f>VLOOKUP($B25,Startlist!$B:$H,5,FALSE)</f>
        <v>EST</v>
      </c>
      <c r="G25" s="121" t="str">
        <f>VLOOKUP($B25,Startlist!$B:$H,7,FALSE)</f>
        <v>Honda Civic Type-R</v>
      </c>
      <c r="H25" s="135" t="str">
        <f>VLOOKUP(B25,Results!B:Q,16,FALSE)</f>
        <v> 1:08.36,5</v>
      </c>
      <c r="I25" s="136">
        <f>IF(ISERROR(FIND(":",H25)),LEFT(H25,FIND(".",H25,1)-1)*60+RIGHT(H25,LEN(H25)-FIND(".",H25,1)),LEFT(H25,FIND(":",H25,1)-1)*3600+MID(H25,4,2)*60+RIGHT(H25,LEN(H25)-FIND(".",H25,1)))</f>
        <v>4116.5</v>
      </c>
      <c r="J25" s="136"/>
      <c r="K25" s="130"/>
      <c r="L25" s="130"/>
      <c r="M25" s="133">
        <f>A23</f>
        <v>4</v>
      </c>
      <c r="N25" s="133">
        <v>3</v>
      </c>
      <c r="O25" s="134">
        <f>I23</f>
        <v>8255.3</v>
      </c>
    </row>
    <row r="26" spans="1:15" ht="12.75" customHeight="1">
      <c r="A26" s="244"/>
      <c r="B26" s="122">
        <v>19</v>
      </c>
      <c r="C26" s="118" t="str">
        <f>VLOOKUP($B26,Startlist!$B:$H,2,FALSE)</f>
        <v>MV4</v>
      </c>
      <c r="D26" s="121" t="str">
        <f>VLOOKUP($B26,Startlist!$B:$H,3,FALSE)</f>
        <v>Kaspar Kasari</v>
      </c>
      <c r="E26" s="121" t="str">
        <f>VLOOKUP($B26,Startlist!$B:$H,4,FALSE)</f>
        <v>Hannes Kuusmaa</v>
      </c>
      <c r="F26" s="118" t="str">
        <f>VLOOKUP($B26,Startlist!$B:$H,5,FALSE)</f>
        <v>EST</v>
      </c>
      <c r="G26" s="121" t="str">
        <f>VLOOKUP($B26,Startlist!$B:$H,7,FALSE)</f>
        <v>Honda Civic Type-R</v>
      </c>
      <c r="H26" s="261" t="s">
        <v>1275</v>
      </c>
      <c r="I26" s="136"/>
      <c r="J26" s="136"/>
      <c r="K26" s="130"/>
      <c r="L26" s="130"/>
      <c r="M26" s="133">
        <f>A23</f>
        <v>4</v>
      </c>
      <c r="N26" s="133">
        <v>4</v>
      </c>
      <c r="O26" s="134">
        <f>I23</f>
        <v>8255.3</v>
      </c>
    </row>
    <row r="27" spans="1:15" ht="12.75" customHeight="1">
      <c r="A27" s="244"/>
      <c r="B27" s="122">
        <v>20</v>
      </c>
      <c r="C27" s="118" t="str">
        <f>VLOOKUP($B27,Startlist!$B:$H,2,FALSE)</f>
        <v>MV4</v>
      </c>
      <c r="D27" s="121" t="str">
        <f>VLOOKUP($B27,Startlist!$B:$H,3,FALSE)</f>
        <v>Karel Tölp</v>
      </c>
      <c r="E27" s="121" t="str">
        <f>VLOOKUP($B27,Startlist!$B:$H,4,FALSE)</f>
        <v>Martin Vihmann</v>
      </c>
      <c r="F27" s="118" t="str">
        <f>VLOOKUP($B27,Startlist!$B:$H,5,FALSE)</f>
        <v>EST</v>
      </c>
      <c r="G27" s="121" t="str">
        <f>VLOOKUP($B27,Startlist!$B:$H,7,FALSE)</f>
        <v>Honda Civic Type-R</v>
      </c>
      <c r="H27" s="135" t="str">
        <f>VLOOKUP(B27,Results!B:Q,16,FALSE)</f>
        <v> 1:08.58,8</v>
      </c>
      <c r="I27" s="136">
        <f>IF(ISERROR(FIND(":",H27)),LEFT(H27,FIND(".",H27,1)-1)*60+RIGHT(H27,LEN(H27)-FIND(".",H27,1)),LEFT(H27,FIND(":",H27,1)-1)*3600+MID(H27,4,2)*60+RIGHT(H27,LEN(H27)-FIND(".",H27,1)))</f>
        <v>4138.8</v>
      </c>
      <c r="J27" s="130"/>
      <c r="K27" s="130"/>
      <c r="L27" s="130"/>
      <c r="M27" s="133">
        <f>A23</f>
        <v>4</v>
      </c>
      <c r="N27" s="133">
        <v>5</v>
      </c>
      <c r="O27" s="134">
        <f>I23</f>
        <v>8255.3</v>
      </c>
    </row>
    <row r="28" spans="1:15" ht="7.5" customHeight="1">
      <c r="A28" s="244"/>
      <c r="B28" s="122"/>
      <c r="C28" s="118"/>
      <c r="D28" s="119"/>
      <c r="E28" s="119"/>
      <c r="F28" s="118"/>
      <c r="G28" s="121"/>
      <c r="H28" s="129"/>
      <c r="I28" s="130"/>
      <c r="J28" s="130"/>
      <c r="K28" s="130"/>
      <c r="L28" s="130"/>
      <c r="M28" s="133">
        <f>A23</f>
        <v>4</v>
      </c>
      <c r="N28" s="133">
        <v>6</v>
      </c>
      <c r="O28" s="134">
        <f>I23</f>
        <v>8255.3</v>
      </c>
    </row>
    <row r="29" spans="1:17" s="242" customFormat="1" ht="12" customHeight="1">
      <c r="A29" s="243">
        <v>5</v>
      </c>
      <c r="B29" s="231" t="str">
        <f>VLOOKUP($B31,Startlist!$B:$H,6,FALSE)&amp;" II"</f>
        <v>MS RACING II</v>
      </c>
      <c r="C29" s="232"/>
      <c r="D29" s="233"/>
      <c r="E29" s="233"/>
      <c r="F29" s="232"/>
      <c r="G29" s="234"/>
      <c r="H29" s="235" t="str">
        <f>CONCATENATE(J29,":",RIGHT(K29,2),".",RIGHT(L29,4))</f>
        <v>2:20.48,7</v>
      </c>
      <c r="I29" s="236">
        <f>SMALL(I31:I33,1)+SMALL(I31:I33,2)</f>
        <v>8448.7</v>
      </c>
      <c r="J29" s="237">
        <f>INT(I29/3600)</f>
        <v>2</v>
      </c>
      <c r="K29" s="238" t="str">
        <f>CONCATENATE("0",INT((I29-(J29*3600))/60))</f>
        <v>020</v>
      </c>
      <c r="L29" s="236" t="str">
        <f>CONCATENATE("0",ROUND(I29-(J29*3600)-(K29*60),1))</f>
        <v>048,7</v>
      </c>
      <c r="M29" s="239">
        <f>A29</f>
        <v>5</v>
      </c>
      <c r="N29" s="239">
        <v>1</v>
      </c>
      <c r="O29" s="240">
        <f>I29</f>
        <v>8448.7</v>
      </c>
      <c r="P29" s="241"/>
      <c r="Q29" s="241"/>
    </row>
    <row r="30" spans="1:15" ht="7.5" customHeight="1">
      <c r="A30" s="244"/>
      <c r="B30" s="122"/>
      <c r="C30" s="118"/>
      <c r="D30" s="119"/>
      <c r="E30" s="119"/>
      <c r="F30" s="118"/>
      <c r="G30" s="121"/>
      <c r="H30" s="129"/>
      <c r="I30" s="130"/>
      <c r="J30" s="130"/>
      <c r="K30" s="130"/>
      <c r="L30" s="130"/>
      <c r="M30" s="133">
        <f>A29</f>
        <v>5</v>
      </c>
      <c r="N30" s="133">
        <v>2</v>
      </c>
      <c r="O30" s="134">
        <f>I29</f>
        <v>8448.7</v>
      </c>
    </row>
    <row r="31" spans="1:15" ht="12.75" customHeight="1">
      <c r="A31" s="244"/>
      <c r="B31" s="122">
        <v>23</v>
      </c>
      <c r="C31" s="118" t="str">
        <f>VLOOKUP($B31,Startlist!$B:$H,2,FALSE)</f>
        <v>MV7</v>
      </c>
      <c r="D31" s="121" t="str">
        <f>VLOOKUP($B31,Startlist!$B:$H,3,FALSE)</f>
        <v>Siim Liivamägi</v>
      </c>
      <c r="E31" s="121" t="str">
        <f>VLOOKUP($B31,Startlist!$B:$H,4,FALSE)</f>
        <v>Edvin Parisalu</v>
      </c>
      <c r="F31" s="118" t="str">
        <f>VLOOKUP($B31,Startlist!$B:$H,5,FALSE)</f>
        <v>EST</v>
      </c>
      <c r="G31" s="121" t="str">
        <f>VLOOKUP($B31,Startlist!$B:$H,7,FALSE)</f>
        <v>Mitsubishi Lancer Evo 6</v>
      </c>
      <c r="H31" s="135" t="str">
        <f>VLOOKUP(B31,Results!B:Q,16,FALSE)</f>
        <v> 1:09.47,8</v>
      </c>
      <c r="I31" s="136">
        <f>IF(ISERROR(FIND(":",H31)),LEFT(H31,FIND(".",H31,1)-1)*60+RIGHT(H31,LEN(H31)-FIND(".",H31,1)),LEFT(H31,FIND(":",H31,1)-1)*3600+MID(H31,4,2)*60+RIGHT(H31,LEN(H31)-FIND(".",H31,1)))</f>
        <v>4187.8</v>
      </c>
      <c r="J31" s="136"/>
      <c r="K31" s="130"/>
      <c r="L31" s="130"/>
      <c r="M31" s="133">
        <f>A29</f>
        <v>5</v>
      </c>
      <c r="N31" s="133">
        <v>3</v>
      </c>
      <c r="O31" s="134">
        <f>I29</f>
        <v>8448.7</v>
      </c>
    </row>
    <row r="32" spans="1:15" ht="12.75" customHeight="1">
      <c r="A32" s="244"/>
      <c r="B32" s="122">
        <v>32</v>
      </c>
      <c r="C32" s="118" t="str">
        <f>VLOOKUP($B32,Startlist!$B:$H,2,FALSE)</f>
        <v>MV6</v>
      </c>
      <c r="D32" s="121" t="str">
        <f>VLOOKUP($B32,Startlist!$B:$H,3,FALSE)</f>
        <v>Gert Kull</v>
      </c>
      <c r="E32" s="121" t="str">
        <f>VLOOKUP($B32,Startlist!$B:$H,4,FALSE)</f>
        <v>Toomas Keskküla</v>
      </c>
      <c r="F32" s="118" t="str">
        <f>VLOOKUP($B32,Startlist!$B:$H,5,FALSE)</f>
        <v>EST</v>
      </c>
      <c r="G32" s="121" t="str">
        <f>VLOOKUP($B32,Startlist!$B:$H,7,FALSE)</f>
        <v>BMW M3</v>
      </c>
      <c r="H32" s="135" t="str">
        <f>VLOOKUP(B32,Results!B:Q,16,FALSE)</f>
        <v> 1:11.00,9</v>
      </c>
      <c r="I32" s="136">
        <f>IF(ISERROR(FIND(":",H32)),LEFT(H32,FIND(".",H32,1)-1)*60+RIGHT(H32,LEN(H32)-FIND(".",H32,1)),LEFT(H32,FIND(":",H32,1)-1)*3600+MID(H32,4,2)*60+RIGHT(H32,LEN(H32)-FIND(".",H32,1)))</f>
        <v>4260.9</v>
      </c>
      <c r="J32" s="136"/>
      <c r="K32" s="130"/>
      <c r="L32" s="130"/>
      <c r="M32" s="133">
        <f>A29</f>
        <v>5</v>
      </c>
      <c r="N32" s="133">
        <v>4</v>
      </c>
      <c r="O32" s="134">
        <f>I29</f>
        <v>8448.7</v>
      </c>
    </row>
    <row r="33" spans="1:15" ht="12.75" customHeight="1">
      <c r="A33" s="244"/>
      <c r="B33" s="122">
        <v>33</v>
      </c>
      <c r="C33" s="118" t="str">
        <f>VLOOKUP($B33,Startlist!$B:$H,2,FALSE)</f>
        <v>MV4</v>
      </c>
      <c r="D33" s="121" t="str">
        <f>VLOOKUP($B33,Startlist!$B:$H,3,FALSE)</f>
        <v>Alar Tatrik</v>
      </c>
      <c r="E33" s="121" t="str">
        <f>VLOOKUP($B33,Startlist!$B:$H,4,FALSE)</f>
        <v>Lauri Olli</v>
      </c>
      <c r="F33" s="118" t="str">
        <f>VLOOKUP($B33,Startlist!$B:$H,5,FALSE)</f>
        <v>EST</v>
      </c>
      <c r="G33" s="121" t="str">
        <f>VLOOKUP($B33,Startlist!$B:$H,7,FALSE)</f>
        <v>BMW 318</v>
      </c>
      <c r="H33" s="261" t="s">
        <v>1275</v>
      </c>
      <c r="I33" s="136"/>
      <c r="J33" s="130"/>
      <c r="K33" s="130"/>
      <c r="L33" s="130"/>
      <c r="M33" s="133">
        <f>A29</f>
        <v>5</v>
      </c>
      <c r="N33" s="133">
        <v>5</v>
      </c>
      <c r="O33" s="134">
        <f>I29</f>
        <v>8448.7</v>
      </c>
    </row>
    <row r="34" spans="1:15" ht="7.5" customHeight="1">
      <c r="A34" s="244"/>
      <c r="B34" s="122"/>
      <c r="C34" s="118"/>
      <c r="D34" s="119"/>
      <c r="E34" s="119"/>
      <c r="F34" s="118"/>
      <c r="G34" s="121"/>
      <c r="H34" s="129"/>
      <c r="I34" s="130"/>
      <c r="J34" s="130"/>
      <c r="K34" s="130"/>
      <c r="L34" s="130"/>
      <c r="M34" s="133">
        <f>A29</f>
        <v>5</v>
      </c>
      <c r="N34" s="133">
        <v>6</v>
      </c>
      <c r="O34" s="134">
        <f>I29</f>
        <v>8448.7</v>
      </c>
    </row>
    <row r="35" spans="1:17" s="242" customFormat="1" ht="12" customHeight="1">
      <c r="A35" s="243">
        <v>6</v>
      </c>
      <c r="B35" s="231" t="str">
        <f>VLOOKUP($B37,Startlist!$B:$H,6,FALSE)&amp;" II"</f>
        <v>ALM MOTORSPORT II</v>
      </c>
      <c r="C35" s="232"/>
      <c r="D35" s="233"/>
      <c r="E35" s="233"/>
      <c r="F35" s="232"/>
      <c r="G35" s="234"/>
      <c r="H35" s="235" t="str">
        <f>CONCATENATE(J35,":",RIGHT(K35,2),".",RIGHT(L35,4))</f>
        <v>2:23.41,3</v>
      </c>
      <c r="I35" s="236">
        <f>SMALL(I37:I39,1)+SMALL(I37:I39,2)</f>
        <v>8621.3</v>
      </c>
      <c r="J35" s="237">
        <f>INT(I35/3600)</f>
        <v>2</v>
      </c>
      <c r="K35" s="238" t="str">
        <f>CONCATENATE("0",INT((I35-(J35*3600))/60))</f>
        <v>023</v>
      </c>
      <c r="L35" s="236" t="str">
        <f>CONCATENATE("0",ROUND(I35-(J35*3600)-(K35*60),1))</f>
        <v>041,3</v>
      </c>
      <c r="M35" s="239">
        <f>A35</f>
        <v>6</v>
      </c>
      <c r="N35" s="239">
        <v>1</v>
      </c>
      <c r="O35" s="240">
        <f>I35</f>
        <v>8621.3</v>
      </c>
      <c r="P35" s="241"/>
      <c r="Q35" s="241"/>
    </row>
    <row r="36" spans="1:15" ht="7.5" customHeight="1">
      <c r="A36" s="244"/>
      <c r="B36" s="122"/>
      <c r="C36" s="118"/>
      <c r="D36" s="119"/>
      <c r="E36" s="119"/>
      <c r="F36" s="118"/>
      <c r="G36" s="121"/>
      <c r="H36" s="129"/>
      <c r="I36" s="130"/>
      <c r="J36" s="130"/>
      <c r="K36" s="130"/>
      <c r="L36" s="130"/>
      <c r="M36" s="133">
        <f>A35</f>
        <v>6</v>
      </c>
      <c r="N36" s="133">
        <v>2</v>
      </c>
      <c r="O36" s="134">
        <f>I35</f>
        <v>8621.3</v>
      </c>
    </row>
    <row r="37" spans="1:15" ht="12.75" customHeight="1">
      <c r="A37" s="244"/>
      <c r="B37" s="122">
        <v>210</v>
      </c>
      <c r="C37" s="118" t="str">
        <f>VLOOKUP($B37,Startlist!$B:$H,2,FALSE)</f>
        <v>MV3</v>
      </c>
      <c r="D37" s="121" t="str">
        <f>VLOOKUP($B37,Startlist!$B:$H,3,FALSE)</f>
        <v>Georg Linnamäe</v>
      </c>
      <c r="E37" s="121" t="str">
        <f>VLOOKUP($B37,Startlist!$B:$H,4,FALSE)</f>
        <v>Oliver Tampuu</v>
      </c>
      <c r="F37" s="118" t="str">
        <f>VLOOKUP($B37,Startlist!$B:$H,5,FALSE)</f>
        <v>EST</v>
      </c>
      <c r="G37" s="121" t="str">
        <f>VLOOKUP($B37,Startlist!$B:$H,7,FALSE)</f>
        <v>Peugeot 208 R2</v>
      </c>
      <c r="H37" s="135" t="str">
        <f>VLOOKUP(B37,Results!B:Q,16,FALSE)</f>
        <v> 1:11.56,3</v>
      </c>
      <c r="I37" s="136">
        <f>IF(ISERROR(FIND(":",H37)),LEFT(H37,FIND(".",H37,1)-1)*60+RIGHT(H37,LEN(H37)-FIND(".",H37,1)),LEFT(H37,FIND(":",H37,1)-1)*3600+MID(H37,4,2)*60+RIGHT(H37,LEN(H37)-FIND(".",H37,1)))</f>
        <v>4316.3</v>
      </c>
      <c r="J37" s="136"/>
      <c r="K37" s="130"/>
      <c r="L37" s="130"/>
      <c r="M37" s="133">
        <f>A35</f>
        <v>6</v>
      </c>
      <c r="N37" s="133">
        <v>3</v>
      </c>
      <c r="O37" s="134">
        <f>I35</f>
        <v>8621.3</v>
      </c>
    </row>
    <row r="38" spans="1:15" ht="12.75" customHeight="1">
      <c r="A38" s="244"/>
      <c r="B38" s="122">
        <v>211</v>
      </c>
      <c r="C38" s="118" t="str">
        <f>VLOOKUP($B38,Startlist!$B:$H,2,FALSE)</f>
        <v>MV3</v>
      </c>
      <c r="D38" s="121" t="str">
        <f>VLOOKUP($B38,Startlist!$B:$H,3,FALSE)</f>
        <v>Alexander Kudrjavtsev</v>
      </c>
      <c r="E38" s="121" t="str">
        <f>VLOOKUP($B38,Startlist!$B:$H,4,FALSE)</f>
        <v>Sergei Larens</v>
      </c>
      <c r="F38" s="118" t="str">
        <f>VLOOKUP($B38,Startlist!$B:$H,5,FALSE)</f>
        <v>RUS / EST</v>
      </c>
      <c r="G38" s="121" t="str">
        <f>VLOOKUP($B38,Startlist!$B:$H,7,FALSE)</f>
        <v>Peugeot 208 R2</v>
      </c>
      <c r="H38" s="135" t="str">
        <f>VLOOKUP(B38,Results!B:Q,16,FALSE)</f>
        <v> 1:11.45,0</v>
      </c>
      <c r="I38" s="136">
        <f>IF(ISERROR(FIND(":",H38)),LEFT(H38,FIND(".",H38,1)-1)*60+RIGHT(H38,LEN(H38)-FIND(".",H38,1)),LEFT(H38,FIND(":",H38,1)-1)*3600+MID(H38,4,2)*60+RIGHT(H38,LEN(H38)-FIND(".",H38,1)))</f>
        <v>4305</v>
      </c>
      <c r="J38" s="136"/>
      <c r="K38" s="130"/>
      <c r="L38" s="130"/>
      <c r="M38" s="133">
        <f>A35</f>
        <v>6</v>
      </c>
      <c r="N38" s="133">
        <v>4</v>
      </c>
      <c r="O38" s="134">
        <f>I35</f>
        <v>8621.3</v>
      </c>
    </row>
    <row r="39" spans="1:15" ht="12.75" customHeight="1">
      <c r="A39" s="244"/>
      <c r="B39" s="122"/>
      <c r="C39" s="118"/>
      <c r="D39" s="121"/>
      <c r="E39" s="121"/>
      <c r="F39" s="118"/>
      <c r="G39" s="121"/>
      <c r="H39" s="135"/>
      <c r="I39" s="136"/>
      <c r="J39" s="130"/>
      <c r="K39" s="130"/>
      <c r="L39" s="130"/>
      <c r="M39" s="133">
        <f>A35</f>
        <v>6</v>
      </c>
      <c r="N39" s="133">
        <v>5</v>
      </c>
      <c r="O39" s="134">
        <f>I35</f>
        <v>8621.3</v>
      </c>
    </row>
    <row r="40" spans="1:15" ht="7.5" customHeight="1">
      <c r="A40" s="244"/>
      <c r="B40" s="122"/>
      <c r="C40" s="118"/>
      <c r="D40" s="119"/>
      <c r="E40" s="119"/>
      <c r="F40" s="118"/>
      <c r="G40" s="121"/>
      <c r="H40" s="129"/>
      <c r="I40" s="130"/>
      <c r="J40" s="130"/>
      <c r="K40" s="130"/>
      <c r="L40" s="130"/>
      <c r="M40" s="133">
        <f>A35</f>
        <v>6</v>
      </c>
      <c r="N40" s="133">
        <v>6</v>
      </c>
      <c r="O40" s="134">
        <f>I35</f>
        <v>8621.3</v>
      </c>
    </row>
    <row r="41" spans="1:17" s="242" customFormat="1" ht="12" customHeight="1">
      <c r="A41" s="243">
        <v>7</v>
      </c>
      <c r="B41" s="231" t="str">
        <f>VLOOKUP($B43,Startlist!$B:$H,6,FALSE)&amp;" I"</f>
        <v>TIKKRI MOTORSPORT I</v>
      </c>
      <c r="C41" s="232"/>
      <c r="D41" s="233"/>
      <c r="E41" s="233"/>
      <c r="F41" s="232"/>
      <c r="G41" s="234"/>
      <c r="H41" s="235" t="str">
        <f>CONCATENATE(J41,":",RIGHT(K41,2),".",RIGHT(L41,4))</f>
        <v>2:25.33,1</v>
      </c>
      <c r="I41" s="236">
        <f>SMALL(I43:I45,1)+SMALL(I43:I45,2)</f>
        <v>8733.1</v>
      </c>
      <c r="J41" s="237">
        <f>INT(I41/3600)</f>
        <v>2</v>
      </c>
      <c r="K41" s="238" t="str">
        <f>CONCATENATE("0",INT((I41-(J41*3600))/60))</f>
        <v>025</v>
      </c>
      <c r="L41" s="236" t="str">
        <f>CONCATENATE("0",ROUND(I41-(J41*3600)-(K41*60),1))</f>
        <v>033,1</v>
      </c>
      <c r="M41" s="239">
        <f>A41</f>
        <v>7</v>
      </c>
      <c r="N41" s="239">
        <v>1</v>
      </c>
      <c r="O41" s="240">
        <f>I41</f>
        <v>8733.1</v>
      </c>
      <c r="P41" s="241"/>
      <c r="Q41" s="241"/>
    </row>
    <row r="42" spans="1:15" ht="7.5" customHeight="1">
      <c r="A42" s="244"/>
      <c r="B42" s="122"/>
      <c r="C42" s="118"/>
      <c r="D42" s="119"/>
      <c r="E42" s="119"/>
      <c r="F42" s="118"/>
      <c r="G42" s="121"/>
      <c r="H42" s="129"/>
      <c r="I42" s="130"/>
      <c r="J42" s="130"/>
      <c r="K42" s="130"/>
      <c r="L42" s="130"/>
      <c r="M42" s="133">
        <f>A41</f>
        <v>7</v>
      </c>
      <c r="N42" s="133">
        <v>2</v>
      </c>
      <c r="O42" s="134">
        <f>I41</f>
        <v>8733.1</v>
      </c>
    </row>
    <row r="43" spans="1:15" ht="12.75" customHeight="1">
      <c r="A43" s="244"/>
      <c r="B43" s="122">
        <v>5</v>
      </c>
      <c r="C43" s="118" t="str">
        <f>VLOOKUP($B43,Startlist!$B:$H,2,FALSE)</f>
        <v>MV7</v>
      </c>
      <c r="D43" s="121" t="str">
        <f>VLOOKUP($B43,Startlist!$B:$H,3,FALSE)</f>
        <v>Ranno Bundsen</v>
      </c>
      <c r="E43" s="121" t="str">
        <f>VLOOKUP($B43,Startlist!$B:$H,4,FALSE)</f>
        <v>Robert Loshtshenikov</v>
      </c>
      <c r="F43" s="118" t="str">
        <f>VLOOKUP($B43,Startlist!$B:$H,5,FALSE)</f>
        <v>EST</v>
      </c>
      <c r="G43" s="121" t="str">
        <f>VLOOKUP($B43,Startlist!$B:$H,7,FALSE)</f>
        <v>Mitsubishi Lancer Evo 8</v>
      </c>
      <c r="H43" s="135" t="str">
        <f>VLOOKUP(B43,Results!B:Q,16,FALSE)</f>
        <v> 1:19.05,3</v>
      </c>
      <c r="I43" s="136">
        <f>IF(ISERROR(FIND(":",H43)),LEFT(H43,FIND(".",H43,1)-1)*60+RIGHT(H43,LEN(H43)-FIND(".",H43,1)),LEFT(H43,FIND(":",H43,1)-1)*3600+MID(H43,4,2)*60+RIGHT(H43,LEN(H43)-FIND(".",H43,1)))</f>
        <v>4745.3</v>
      </c>
      <c r="J43" s="136"/>
      <c r="K43" s="130"/>
      <c r="L43" s="130"/>
      <c r="M43" s="133">
        <f>A41</f>
        <v>7</v>
      </c>
      <c r="N43" s="133">
        <v>3</v>
      </c>
      <c r="O43" s="134">
        <f>I41</f>
        <v>8733.1</v>
      </c>
    </row>
    <row r="44" spans="1:15" ht="12.75" customHeight="1">
      <c r="A44" s="244"/>
      <c r="B44" s="122">
        <v>8</v>
      </c>
      <c r="C44" s="118" t="str">
        <f>VLOOKUP($B44,Startlist!$B:$H,2,FALSE)</f>
        <v>MV7</v>
      </c>
      <c r="D44" s="121" t="str">
        <f>VLOOKUP($B44,Startlist!$B:$H,3,FALSE)</f>
        <v>Aiko Aigro</v>
      </c>
      <c r="E44" s="121" t="str">
        <f>VLOOKUP($B44,Startlist!$B:$H,4,FALSE)</f>
        <v>Kermo Kärtmann</v>
      </c>
      <c r="F44" s="118" t="str">
        <f>VLOOKUP($B44,Startlist!$B:$H,5,FALSE)</f>
        <v>EST</v>
      </c>
      <c r="G44" s="121" t="str">
        <f>VLOOKUP($B44,Startlist!$B:$H,7,FALSE)</f>
        <v>Mitsubishi Lancer Evo 6</v>
      </c>
      <c r="H44" s="135" t="str">
        <f>VLOOKUP(B44,Results!B:Q,16,FALSE)</f>
        <v> 1:06.27,8</v>
      </c>
      <c r="I44" s="136">
        <f>IF(ISERROR(FIND(":",H44)),LEFT(H44,FIND(".",H44,1)-1)*60+RIGHT(H44,LEN(H44)-FIND(".",H44,1)),LEFT(H44,FIND(":",H44,1)-1)*3600+MID(H44,4,2)*60+RIGHT(H44,LEN(H44)-FIND(".",H44,1)))</f>
        <v>3987.8</v>
      </c>
      <c r="J44" s="136"/>
      <c r="K44" s="130"/>
      <c r="L44" s="130"/>
      <c r="M44" s="133">
        <f>A41</f>
        <v>7</v>
      </c>
      <c r="N44" s="133">
        <v>4</v>
      </c>
      <c r="O44" s="134">
        <f>I41</f>
        <v>8733.1</v>
      </c>
    </row>
    <row r="45" spans="1:15" ht="12.75" customHeight="1">
      <c r="A45" s="244"/>
      <c r="B45" s="122"/>
      <c r="C45" s="118"/>
      <c r="D45" s="121"/>
      <c r="E45" s="121"/>
      <c r="F45" s="118"/>
      <c r="G45" s="121"/>
      <c r="H45" s="135"/>
      <c r="I45" s="136"/>
      <c r="J45" s="130"/>
      <c r="K45" s="130"/>
      <c r="L45" s="130"/>
      <c r="M45" s="133">
        <f>A41</f>
        <v>7</v>
      </c>
      <c r="N45" s="133">
        <v>5</v>
      </c>
      <c r="O45" s="134">
        <f>I41</f>
        <v>8733.1</v>
      </c>
    </row>
    <row r="46" spans="1:15" ht="7.5" customHeight="1">
      <c r="A46" s="244"/>
      <c r="B46" s="122"/>
      <c r="C46" s="118"/>
      <c r="D46" s="119"/>
      <c r="E46" s="119"/>
      <c r="F46" s="118"/>
      <c r="G46" s="121"/>
      <c r="H46" s="129"/>
      <c r="I46" s="130"/>
      <c r="J46" s="130"/>
      <c r="K46" s="130"/>
      <c r="L46" s="130"/>
      <c r="M46" s="133">
        <f>A41</f>
        <v>7</v>
      </c>
      <c r="N46" s="133">
        <v>6</v>
      </c>
      <c r="O46" s="134">
        <f>I41</f>
        <v>8733.1</v>
      </c>
    </row>
    <row r="47" spans="1:17" s="242" customFormat="1" ht="12" customHeight="1">
      <c r="A47" s="243">
        <v>8</v>
      </c>
      <c r="B47" s="231" t="str">
        <f>VLOOKUP($B49,Startlist!$B:$H,6,FALSE)</f>
        <v>SAR-TECH MOTORSPORT</v>
      </c>
      <c r="C47" s="232"/>
      <c r="D47" s="233"/>
      <c r="E47" s="233"/>
      <c r="F47" s="232"/>
      <c r="G47" s="234"/>
      <c r="H47" s="235" t="s">
        <v>1596</v>
      </c>
      <c r="I47" s="236">
        <f>SMALL(I49:I51,1)+SMALL(I49:I51,2)</f>
        <v>8788</v>
      </c>
      <c r="J47" s="237">
        <f>INT(I47/3600)</f>
        <v>2</v>
      </c>
      <c r="K47" s="238" t="str">
        <f>CONCATENATE("0",INT((I47-(J47*3600))/60))</f>
        <v>026</v>
      </c>
      <c r="L47" s="236" t="str">
        <f>CONCATENATE("0",ROUND(I47-(J47*3600)-(K47*60),1))</f>
        <v>028</v>
      </c>
      <c r="M47" s="239">
        <f>A47</f>
        <v>8</v>
      </c>
      <c r="N47" s="239">
        <v>1</v>
      </c>
      <c r="O47" s="240">
        <f>I47</f>
        <v>8788</v>
      </c>
      <c r="P47" s="241"/>
      <c r="Q47" s="241"/>
    </row>
    <row r="48" spans="1:15" ht="7.5" customHeight="1">
      <c r="A48" s="244"/>
      <c r="B48" s="122"/>
      <c r="C48" s="118"/>
      <c r="D48" s="119"/>
      <c r="E48" s="119"/>
      <c r="F48" s="118"/>
      <c r="G48" s="121"/>
      <c r="H48" s="129"/>
      <c r="I48" s="130"/>
      <c r="J48" s="130"/>
      <c r="K48" s="130"/>
      <c r="L48" s="130"/>
      <c r="M48" s="133">
        <f>A47</f>
        <v>8</v>
      </c>
      <c r="N48" s="133">
        <v>2</v>
      </c>
      <c r="O48" s="134">
        <f>I47</f>
        <v>8788</v>
      </c>
    </row>
    <row r="49" spans="1:15" ht="12.75" customHeight="1">
      <c r="A49" s="244"/>
      <c r="B49" s="122">
        <v>22</v>
      </c>
      <c r="C49" s="118" t="str">
        <f>VLOOKUP($B49,Startlist!$B:$H,2,FALSE)</f>
        <v>MV6</v>
      </c>
      <c r="D49" s="121" t="str">
        <f>VLOOKUP($B49,Startlist!$B:$H,3,FALSE)</f>
        <v>Lembit Soe</v>
      </c>
      <c r="E49" s="121" t="str">
        <f>VLOOKUP($B49,Startlist!$B:$H,4,FALSE)</f>
        <v>Ahto Pihlas</v>
      </c>
      <c r="F49" s="118" t="str">
        <f>VLOOKUP($B49,Startlist!$B:$H,5,FALSE)</f>
        <v>EST</v>
      </c>
      <c r="G49" s="121" t="str">
        <f>VLOOKUP($B49,Startlist!$B:$H,7,FALSE)</f>
        <v>Toyota Starlet</v>
      </c>
      <c r="H49" s="261" t="s">
        <v>1275</v>
      </c>
      <c r="I49" s="136"/>
      <c r="J49" s="136"/>
      <c r="K49" s="130"/>
      <c r="L49" s="130"/>
      <c r="M49" s="133">
        <f>A47</f>
        <v>8</v>
      </c>
      <c r="N49" s="133">
        <v>3</v>
      </c>
      <c r="O49" s="134">
        <f>I47</f>
        <v>8788</v>
      </c>
    </row>
    <row r="50" spans="1:15" ht="12.75" customHeight="1">
      <c r="A50" s="244"/>
      <c r="B50" s="122">
        <v>36</v>
      </c>
      <c r="C50" s="118" t="str">
        <f>VLOOKUP($B50,Startlist!$B:$H,2,FALSE)</f>
        <v>MV5</v>
      </c>
      <c r="D50" s="121" t="str">
        <f>VLOOKUP($B50,Startlist!$B:$H,3,FALSE)</f>
        <v>Tauri Pihlas</v>
      </c>
      <c r="E50" s="121" t="str">
        <f>VLOOKUP($B50,Startlist!$B:$H,4,FALSE)</f>
        <v>Ott Kiil</v>
      </c>
      <c r="F50" s="118" t="str">
        <f>VLOOKUP($B50,Startlist!$B:$H,5,FALSE)</f>
        <v>EST</v>
      </c>
      <c r="G50" s="121" t="str">
        <f>VLOOKUP($B50,Startlist!$B:$H,7,FALSE)</f>
        <v>Toyota Starlet</v>
      </c>
      <c r="H50" s="135" t="str">
        <f>VLOOKUP(B50,Results!B:Q,16,FALSE)</f>
        <v> 1:17.22,9</v>
      </c>
      <c r="I50" s="136">
        <f>IF(ISERROR(FIND(":",H50)),LEFT(H50,FIND(".",H50,1)-1)*60+RIGHT(H50,LEN(H50)-FIND(".",H50,1)),LEFT(H50,FIND(":",H50,1)-1)*3600+MID(H50,4,2)*60+RIGHT(H50,LEN(H50)-FIND(".",H50,1)))</f>
        <v>4642.9</v>
      </c>
      <c r="J50" s="136"/>
      <c r="K50" s="130"/>
      <c r="L50" s="130"/>
      <c r="M50" s="133">
        <f>A47</f>
        <v>8</v>
      </c>
      <c r="N50" s="133">
        <v>4</v>
      </c>
      <c r="O50" s="134">
        <f>I47</f>
        <v>8788</v>
      </c>
    </row>
    <row r="51" spans="1:15" ht="12.75" customHeight="1">
      <c r="A51" s="244"/>
      <c r="B51" s="122">
        <v>201</v>
      </c>
      <c r="C51" s="118" t="str">
        <f>VLOOKUP($B51,Startlist!$B:$H,2,FALSE)</f>
        <v>MV3</v>
      </c>
      <c r="D51" s="121" t="str">
        <f>VLOOKUP($B51,Startlist!$B:$H,3,FALSE)</f>
        <v>Kenneth Sepp</v>
      </c>
      <c r="E51" s="121" t="str">
        <f>VLOOKUP($B51,Startlist!$B:$H,4,FALSE)</f>
        <v>Tanel Kasesalu</v>
      </c>
      <c r="F51" s="118" t="str">
        <f>VLOOKUP($B51,Startlist!$B:$H,5,FALSE)</f>
        <v>EST</v>
      </c>
      <c r="G51" s="121" t="str">
        <f>VLOOKUP($B51,Startlist!$B:$H,7,FALSE)</f>
        <v>Ford Fiesta R2</v>
      </c>
      <c r="H51" s="135" t="str">
        <f>VLOOKUP(B51,Results!B:Q,16,FALSE)</f>
        <v> 1:09.05,1</v>
      </c>
      <c r="I51" s="136">
        <f>IF(ISERROR(FIND(":",H51)),LEFT(H51,FIND(".",H51,1)-1)*60+RIGHT(H51,LEN(H51)-FIND(".",H51,1)),LEFT(H51,FIND(":",H51,1)-1)*3600+MID(H51,4,2)*60+RIGHT(H51,LEN(H51)-FIND(".",H51,1)))</f>
        <v>4145.1</v>
      </c>
      <c r="J51" s="130"/>
      <c r="K51" s="130"/>
      <c r="L51" s="130"/>
      <c r="M51" s="133">
        <f>A47</f>
        <v>8</v>
      </c>
      <c r="N51" s="133">
        <v>5</v>
      </c>
      <c r="O51" s="134">
        <f>I47</f>
        <v>8788</v>
      </c>
    </row>
    <row r="52" spans="1:15" ht="7.5" customHeight="1">
      <c r="A52" s="244"/>
      <c r="B52" s="122"/>
      <c r="C52" s="118"/>
      <c r="D52" s="119"/>
      <c r="E52" s="119"/>
      <c r="F52" s="118"/>
      <c r="G52" s="121"/>
      <c r="H52" s="129"/>
      <c r="I52" s="130"/>
      <c r="J52" s="130"/>
      <c r="K52" s="130"/>
      <c r="L52" s="130"/>
      <c r="M52" s="133">
        <f>A47</f>
        <v>8</v>
      </c>
      <c r="N52" s="133">
        <v>6</v>
      </c>
      <c r="O52" s="134">
        <f>I47</f>
        <v>8788</v>
      </c>
    </row>
    <row r="53" spans="1:17" s="242" customFormat="1" ht="12" customHeight="1">
      <c r="A53" s="243">
        <v>9</v>
      </c>
      <c r="B53" s="231" t="str">
        <f>VLOOKUP($B55,Startlist!$B:$H,6,FALSE)&amp;" II"</f>
        <v>ECOM MOTORSPORT II</v>
      </c>
      <c r="C53" s="232"/>
      <c r="D53" s="233"/>
      <c r="E53" s="233"/>
      <c r="F53" s="232"/>
      <c r="G53" s="234"/>
      <c r="H53" s="235" t="str">
        <f>CONCATENATE(J53,":",RIGHT(K53,2),".",RIGHT(L53,4))</f>
        <v>2:29.18,4</v>
      </c>
      <c r="I53" s="236">
        <f>SMALL(I55:I57,1)+SMALL(I55:I57,2)</f>
        <v>8958.4</v>
      </c>
      <c r="J53" s="237">
        <f>INT(I53/3600)</f>
        <v>2</v>
      </c>
      <c r="K53" s="238" t="str">
        <f>CONCATENATE("0",INT((I53-(J53*3600))/60))</f>
        <v>029</v>
      </c>
      <c r="L53" s="236" t="str">
        <f>CONCATENATE("0",ROUND(I53-(J53*3600)-(K53*60),1))</f>
        <v>018,4</v>
      </c>
      <c r="M53" s="239">
        <f>A53</f>
        <v>9</v>
      </c>
      <c r="N53" s="239">
        <v>1</v>
      </c>
      <c r="O53" s="240">
        <f>I53</f>
        <v>8958.4</v>
      </c>
      <c r="P53" s="241"/>
      <c r="Q53" s="241"/>
    </row>
    <row r="54" spans="1:15" ht="7.5" customHeight="1">
      <c r="A54" s="244"/>
      <c r="B54" s="122"/>
      <c r="C54" s="118"/>
      <c r="D54" s="119"/>
      <c r="E54" s="119"/>
      <c r="F54" s="118"/>
      <c r="G54" s="121"/>
      <c r="H54" s="129"/>
      <c r="I54" s="130"/>
      <c r="J54" s="130"/>
      <c r="K54" s="130"/>
      <c r="L54" s="130"/>
      <c r="M54" s="133">
        <f>A53</f>
        <v>9</v>
      </c>
      <c r="N54" s="133">
        <v>2</v>
      </c>
      <c r="O54" s="134">
        <f>I53</f>
        <v>8958.4</v>
      </c>
    </row>
    <row r="55" spans="1:15" ht="12.75" customHeight="1">
      <c r="A55" s="244"/>
      <c r="B55" s="122">
        <v>31</v>
      </c>
      <c r="C55" s="118" t="str">
        <f>VLOOKUP($B55,Startlist!$B:$H,2,FALSE)</f>
        <v>MV5</v>
      </c>
      <c r="D55" s="121" t="str">
        <f>VLOOKUP($B55,Startlist!$B:$H,3,FALSE)</f>
        <v>Steven Viilo</v>
      </c>
      <c r="E55" s="121" t="str">
        <f>VLOOKUP($B55,Startlist!$B:$H,4,FALSE)</f>
        <v>Jakko Viilo</v>
      </c>
      <c r="F55" s="118" t="str">
        <f>VLOOKUP($B55,Startlist!$B:$H,5,FALSE)</f>
        <v>EST</v>
      </c>
      <c r="G55" s="121" t="str">
        <f>VLOOKUP($B55,Startlist!$B:$H,7,FALSE)</f>
        <v>Toyota Starlet</v>
      </c>
      <c r="H55" s="135" t="str">
        <f>VLOOKUP(B55,Results!B:Q,16,FALSE)</f>
        <v> 1:13.31,4</v>
      </c>
      <c r="I55" s="136">
        <f>IF(ISERROR(FIND(":",H55)),LEFT(H55,FIND(".",H55,1)-1)*60+RIGHT(H55,LEN(H55)-FIND(".",H55,1)),LEFT(H55,FIND(":",H55,1)-1)*3600+MID(H55,4,2)*60+RIGHT(H55,LEN(H55)-FIND(".",H55,1)))</f>
        <v>4411.4</v>
      </c>
      <c r="J55" s="136"/>
      <c r="K55" s="130"/>
      <c r="L55" s="130"/>
      <c r="M55" s="133">
        <f>A53</f>
        <v>9</v>
      </c>
      <c r="N55" s="133">
        <v>3</v>
      </c>
      <c r="O55" s="134">
        <f>I53</f>
        <v>8958.4</v>
      </c>
    </row>
    <row r="56" spans="1:15" ht="12.75" customHeight="1">
      <c r="A56" s="244"/>
      <c r="B56" s="122">
        <v>41</v>
      </c>
      <c r="C56" s="118" t="str">
        <f>VLOOKUP($B56,Startlist!$B:$H,2,FALSE)</f>
        <v>MV5</v>
      </c>
      <c r="D56" s="121" t="str">
        <f>VLOOKUP($B56,Startlist!$B:$H,3,FALSE)</f>
        <v>Silver Siivelt</v>
      </c>
      <c r="E56" s="121" t="str">
        <f>VLOOKUP($B56,Startlist!$B:$H,4,FALSE)</f>
        <v>Indrek Mäestu</v>
      </c>
      <c r="F56" s="118" t="str">
        <f>VLOOKUP($B56,Startlist!$B:$H,5,FALSE)</f>
        <v>EST</v>
      </c>
      <c r="G56" s="121" t="str">
        <f>VLOOKUP($B56,Startlist!$B:$H,7,FALSE)</f>
        <v>Lada Samara</v>
      </c>
      <c r="H56" s="261" t="s">
        <v>1275</v>
      </c>
      <c r="I56" s="136"/>
      <c r="J56" s="136"/>
      <c r="K56" s="130"/>
      <c r="L56" s="130"/>
      <c r="M56" s="133">
        <f>A53</f>
        <v>9</v>
      </c>
      <c r="N56" s="133">
        <v>4</v>
      </c>
      <c r="O56" s="134">
        <f>I53</f>
        <v>8958.4</v>
      </c>
    </row>
    <row r="57" spans="1:15" ht="12.75" customHeight="1">
      <c r="A57" s="244"/>
      <c r="B57" s="122">
        <v>42</v>
      </c>
      <c r="C57" s="118" t="str">
        <f>VLOOKUP($B57,Startlist!$B:$H,2,FALSE)</f>
        <v>MV5</v>
      </c>
      <c r="D57" s="121" t="str">
        <f>VLOOKUP($B57,Startlist!$B:$H,3,FALSE)</f>
        <v>Alari Sillaste</v>
      </c>
      <c r="E57" s="121" t="str">
        <f>VLOOKUP($B57,Startlist!$B:$H,4,FALSE)</f>
        <v>Arvo Liimann</v>
      </c>
      <c r="F57" s="118" t="str">
        <f>VLOOKUP($B57,Startlist!$B:$H,5,FALSE)</f>
        <v>EST</v>
      </c>
      <c r="G57" s="121" t="str">
        <f>VLOOKUP($B57,Startlist!$B:$H,7,FALSE)</f>
        <v>AZLK 2140</v>
      </c>
      <c r="H57" s="135" t="str">
        <f>VLOOKUP(B57,Results!B:Q,16,FALSE)</f>
        <v> 1:15.47,0</v>
      </c>
      <c r="I57" s="136">
        <f>IF(ISERROR(FIND(":",H57)),LEFT(H57,FIND(".",H57,1)-1)*60+RIGHT(H57,LEN(H57)-FIND(".",H57,1)),LEFT(H57,FIND(":",H57,1)-1)*3600+MID(H57,4,2)*60+RIGHT(H57,LEN(H57)-FIND(".",H57,1)))</f>
        <v>4547</v>
      </c>
      <c r="J57" s="130"/>
      <c r="K57" s="130"/>
      <c r="L57" s="130"/>
      <c r="M57" s="133">
        <f>A53</f>
        <v>9</v>
      </c>
      <c r="N57" s="133">
        <v>5</v>
      </c>
      <c r="O57" s="134">
        <f>I53</f>
        <v>8958.4</v>
      </c>
    </row>
    <row r="58" spans="1:15" ht="7.5" customHeight="1">
      <c r="A58" s="244"/>
      <c r="B58" s="122"/>
      <c r="C58" s="118"/>
      <c r="D58" s="119"/>
      <c r="E58" s="119"/>
      <c r="F58" s="118"/>
      <c r="G58" s="121"/>
      <c r="H58" s="129"/>
      <c r="I58" s="130"/>
      <c r="J58" s="130"/>
      <c r="K58" s="130"/>
      <c r="L58" s="130"/>
      <c r="M58" s="133">
        <f>A53</f>
        <v>9</v>
      </c>
      <c r="N58" s="133">
        <v>6</v>
      </c>
      <c r="O58" s="134">
        <f>I53</f>
        <v>8958.4</v>
      </c>
    </row>
    <row r="59" spans="1:17" s="242" customFormat="1" ht="12" customHeight="1">
      <c r="A59" s="243"/>
      <c r="B59" s="231" t="str">
        <f>VLOOKUP($B61,Startlist!$B:$H,6,FALSE)&amp;" I"</f>
        <v>ALM MOTORSPORT I</v>
      </c>
      <c r="C59" s="232"/>
      <c r="D59" s="233"/>
      <c r="E59" s="233"/>
      <c r="F59" s="232"/>
      <c r="G59" s="234"/>
      <c r="H59" s="262" t="s">
        <v>1276</v>
      </c>
      <c r="I59" s="236" t="e">
        <f>SMALL(I61:I63,1)+SMALL(I61:I63,2)</f>
        <v>#NUM!</v>
      </c>
      <c r="J59" s="237" t="e">
        <f>INT(I59/3600)</f>
        <v>#NUM!</v>
      </c>
      <c r="K59" s="238" t="e">
        <f>CONCATENATE("0",INT((I59-(J59*3600))/60))</f>
        <v>#NUM!</v>
      </c>
      <c r="L59" s="236" t="e">
        <f>CONCATENATE("0",ROUND(I59-(J59*3600)-(K59*60),1))</f>
        <v>#NUM!</v>
      </c>
      <c r="M59" s="239">
        <f>A59</f>
        <v>0</v>
      </c>
      <c r="N59" s="239">
        <v>1</v>
      </c>
      <c r="O59" s="240" t="e">
        <f>I59</f>
        <v>#NUM!</v>
      </c>
      <c r="P59" s="241"/>
      <c r="Q59" s="241"/>
    </row>
    <row r="60" spans="1:15" ht="7.5" customHeight="1">
      <c r="A60" s="244"/>
      <c r="B60" s="122"/>
      <c r="C60" s="118"/>
      <c r="D60" s="119"/>
      <c r="E60" s="119"/>
      <c r="F60" s="118"/>
      <c r="G60" s="121"/>
      <c r="H60" s="129"/>
      <c r="I60" s="130"/>
      <c r="J60" s="130"/>
      <c r="K60" s="130"/>
      <c r="L60" s="130"/>
      <c r="M60" s="133">
        <f>A59</f>
        <v>0</v>
      </c>
      <c r="N60" s="133">
        <v>2</v>
      </c>
      <c r="O60" s="134" t="e">
        <f>I59</f>
        <v>#NUM!</v>
      </c>
    </row>
    <row r="61" spans="1:15" ht="12.75" customHeight="1">
      <c r="A61" s="244"/>
      <c r="B61" s="122">
        <v>3</v>
      </c>
      <c r="C61" s="118" t="str">
        <f>VLOOKUP($B61,Startlist!$B:$H,2,FALSE)</f>
        <v>MV2</v>
      </c>
      <c r="D61" s="121" t="str">
        <f>VLOOKUP($B61,Startlist!$B:$H,3,FALSE)</f>
        <v>Mait Maarend</v>
      </c>
      <c r="E61" s="121" t="str">
        <f>VLOOKUP($B61,Startlist!$B:$H,4,FALSE)</f>
        <v>Mihkel Kapp</v>
      </c>
      <c r="F61" s="118" t="str">
        <f>VLOOKUP($B61,Startlist!$B:$H,5,FALSE)</f>
        <v>EST</v>
      </c>
      <c r="G61" s="121" t="str">
        <f>VLOOKUP($B61,Startlist!$B:$H,7,FALSE)</f>
        <v>Mitsubishi Lancer Evo 10</v>
      </c>
      <c r="H61" s="135" t="str">
        <f>VLOOKUP(B61,Results!B:Q,16,FALSE)</f>
        <v> 1:10.20,7</v>
      </c>
      <c r="I61" s="136">
        <f>IF(ISERROR(FIND(":",H61)),LEFT(H61,FIND(".",H61,1)-1)*60+RIGHT(H61,LEN(H61)-FIND(".",H61,1)),LEFT(H61,FIND(":",H61,1)-1)*3600+MID(H61,4,2)*60+RIGHT(H61,LEN(H61)-FIND(".",H61,1)))</f>
        <v>4220.7</v>
      </c>
      <c r="J61" s="136"/>
      <c r="K61" s="130"/>
      <c r="L61" s="130"/>
      <c r="M61" s="133">
        <f>A59</f>
        <v>0</v>
      </c>
      <c r="N61" s="133">
        <v>3</v>
      </c>
      <c r="O61" s="134" t="e">
        <f>I59</f>
        <v>#NUM!</v>
      </c>
    </row>
    <row r="62" spans="1:15" ht="12.75" customHeight="1">
      <c r="A62" s="244"/>
      <c r="B62" s="122">
        <v>4</v>
      </c>
      <c r="C62" s="118" t="str">
        <f>VLOOKUP($B62,Startlist!$B:$H,2,FALSE)</f>
        <v>MV2</v>
      </c>
      <c r="D62" s="121" t="str">
        <f>VLOOKUP($B62,Startlist!$B:$H,3,FALSE)</f>
        <v>Rainer Aus</v>
      </c>
      <c r="E62" s="121" t="str">
        <f>VLOOKUP($B62,Startlist!$B:$H,4,FALSE)</f>
        <v>Simo Koskinen</v>
      </c>
      <c r="F62" s="118" t="str">
        <f>VLOOKUP($B62,Startlist!$B:$H,5,FALSE)</f>
        <v>EST</v>
      </c>
      <c r="G62" s="121" t="str">
        <f>VLOOKUP($B62,Startlist!$B:$H,7,FALSE)</f>
        <v>Mitsubishi Lancer Evo 9</v>
      </c>
      <c r="H62" s="261" t="s">
        <v>1275</v>
      </c>
      <c r="I62" s="136"/>
      <c r="J62" s="136"/>
      <c r="K62" s="130"/>
      <c r="L62" s="130"/>
      <c r="M62" s="133">
        <f>A59</f>
        <v>0</v>
      </c>
      <c r="N62" s="133">
        <v>4</v>
      </c>
      <c r="O62" s="134" t="e">
        <f>I59</f>
        <v>#NUM!</v>
      </c>
    </row>
    <row r="63" spans="1:15" ht="12.75" customHeight="1">
      <c r="A63" s="244"/>
      <c r="B63" s="122">
        <v>9</v>
      </c>
      <c r="C63" s="118" t="str">
        <f>VLOOKUP($B63,Startlist!$B:$H,2,FALSE)</f>
        <v>MV7</v>
      </c>
      <c r="D63" s="121" t="str">
        <f>VLOOKUP($B63,Startlist!$B:$H,3,FALSE)</f>
        <v>Anre Saks</v>
      </c>
      <c r="E63" s="121" t="str">
        <f>VLOOKUP($B63,Startlist!$B:$H,4,FALSE)</f>
        <v>Rainer Maasik</v>
      </c>
      <c r="F63" s="118" t="str">
        <f>VLOOKUP($B63,Startlist!$B:$H,5,FALSE)</f>
        <v>EST</v>
      </c>
      <c r="G63" s="121" t="str">
        <f>VLOOKUP($B63,Startlist!$B:$H,7,FALSE)</f>
        <v>Mitsubishi Lancer Evo 7</v>
      </c>
      <c r="H63" s="261" t="s">
        <v>1275</v>
      </c>
      <c r="I63" s="136"/>
      <c r="J63" s="130"/>
      <c r="K63" s="130"/>
      <c r="L63" s="130"/>
      <c r="M63" s="133">
        <f>A59</f>
        <v>0</v>
      </c>
      <c r="N63" s="133">
        <v>5</v>
      </c>
      <c r="O63" s="134" t="e">
        <f>I59</f>
        <v>#NUM!</v>
      </c>
    </row>
    <row r="64" spans="1:15" ht="7.5" customHeight="1">
      <c r="A64" s="244"/>
      <c r="B64" s="122"/>
      <c r="C64" s="118"/>
      <c r="D64" s="119"/>
      <c r="E64" s="119"/>
      <c r="F64" s="118"/>
      <c r="G64" s="121"/>
      <c r="H64" s="129"/>
      <c r="I64" s="130"/>
      <c r="J64" s="130"/>
      <c r="K64" s="130"/>
      <c r="L64" s="130"/>
      <c r="M64" s="133">
        <f>A59</f>
        <v>0</v>
      </c>
      <c r="N64" s="133">
        <v>6</v>
      </c>
      <c r="O64" s="134" t="e">
        <f>I59</f>
        <v>#NUM!</v>
      </c>
    </row>
    <row r="65" spans="1:17" s="242" customFormat="1" ht="12" customHeight="1">
      <c r="A65" s="243"/>
      <c r="B65" s="231" t="str">
        <f>VLOOKUP($B67,Startlist!$B:$H,6,FALSE)&amp;" III"</f>
        <v>ECOM MOTORSPORT III</v>
      </c>
      <c r="C65" s="232"/>
      <c r="D65" s="233"/>
      <c r="E65" s="233"/>
      <c r="F65" s="232"/>
      <c r="G65" s="234"/>
      <c r="H65" s="262" t="s">
        <v>1276</v>
      </c>
      <c r="I65" s="236" t="e">
        <f>SMALL(I67:I69,1)+SMALL(I67:I69,2)</f>
        <v>#NUM!</v>
      </c>
      <c r="J65" s="237" t="e">
        <f>INT(I65/3600)</f>
        <v>#NUM!</v>
      </c>
      <c r="K65" s="238" t="e">
        <f>CONCATENATE("0",INT((I65-(J65*3600))/60))</f>
        <v>#NUM!</v>
      </c>
      <c r="L65" s="236" t="e">
        <f>CONCATENATE("0",ROUND(I65-(J65*3600)-(K65*60),1))</f>
        <v>#NUM!</v>
      </c>
      <c r="M65" s="239">
        <f>A65</f>
        <v>0</v>
      </c>
      <c r="N65" s="239">
        <v>1</v>
      </c>
      <c r="O65" s="240" t="e">
        <f>I65</f>
        <v>#NUM!</v>
      </c>
      <c r="P65" s="241"/>
      <c r="Q65" s="241"/>
    </row>
    <row r="66" spans="1:15" ht="7.5" customHeight="1">
      <c r="A66" s="244"/>
      <c r="B66" s="122"/>
      <c r="C66" s="118"/>
      <c r="D66" s="119"/>
      <c r="E66" s="119"/>
      <c r="F66" s="118"/>
      <c r="G66" s="121"/>
      <c r="H66" s="129"/>
      <c r="I66" s="130"/>
      <c r="J66" s="130"/>
      <c r="K66" s="130"/>
      <c r="L66" s="130"/>
      <c r="M66" s="133">
        <f>A65</f>
        <v>0</v>
      </c>
      <c r="N66" s="133">
        <v>2</v>
      </c>
      <c r="O66" s="134" t="e">
        <f>I65</f>
        <v>#NUM!</v>
      </c>
    </row>
    <row r="67" spans="1:15" ht="12.75" customHeight="1">
      <c r="A67" s="244"/>
      <c r="B67" s="122">
        <v>45</v>
      </c>
      <c r="C67" s="118" t="str">
        <f>VLOOKUP($B67,Startlist!$B:$H,2,FALSE)</f>
        <v>MV4</v>
      </c>
      <c r="D67" s="121" t="str">
        <f>VLOOKUP($B67,Startlist!$B:$H,3,FALSE)</f>
        <v>Karl Küttim</v>
      </c>
      <c r="E67" s="121" t="str">
        <f>VLOOKUP($B67,Startlist!$B:$H,4,FALSE)</f>
        <v>Tiina Ehrbach</v>
      </c>
      <c r="F67" s="118" t="str">
        <f>VLOOKUP($B67,Startlist!$B:$H,5,FALSE)</f>
        <v>EST</v>
      </c>
      <c r="G67" s="121" t="str">
        <f>VLOOKUP($B67,Startlist!$B:$H,7,FALSE)</f>
        <v>Nissan Sunny</v>
      </c>
      <c r="H67" s="261" t="s">
        <v>1275</v>
      </c>
      <c r="I67" s="136"/>
      <c r="J67" s="136"/>
      <c r="K67" s="130"/>
      <c r="L67" s="130"/>
      <c r="M67" s="133">
        <f>A65</f>
        <v>0</v>
      </c>
      <c r="N67" s="133">
        <v>3</v>
      </c>
      <c r="O67" s="134" t="e">
        <f>I65</f>
        <v>#NUM!</v>
      </c>
    </row>
    <row r="68" spans="1:15" ht="12.75" customHeight="1">
      <c r="A68" s="244"/>
      <c r="B68" s="122">
        <v>46</v>
      </c>
      <c r="C68" s="118" t="str">
        <f>VLOOKUP($B68,Startlist!$B:$H,2,FALSE)</f>
        <v>MV5</v>
      </c>
      <c r="D68" s="121" t="str">
        <f>VLOOKUP($B68,Startlist!$B:$H,3,FALSE)</f>
        <v>Siim Kahar</v>
      </c>
      <c r="E68" s="121" t="str">
        <f>VLOOKUP($B68,Startlist!$B:$H,4,FALSE)</f>
        <v>Lauri Veso</v>
      </c>
      <c r="F68" s="118" t="str">
        <f>VLOOKUP($B68,Startlist!$B:$H,5,FALSE)</f>
        <v>EST</v>
      </c>
      <c r="G68" s="121" t="str">
        <f>VLOOKUP($B68,Startlist!$B:$H,7,FALSE)</f>
        <v>Lada VFTS</v>
      </c>
      <c r="H68" s="261" t="s">
        <v>1275</v>
      </c>
      <c r="I68" s="136"/>
      <c r="J68" s="136"/>
      <c r="K68" s="130"/>
      <c r="L68" s="130"/>
      <c r="M68" s="133">
        <f>A65</f>
        <v>0</v>
      </c>
      <c r="N68" s="133">
        <v>4</v>
      </c>
      <c r="O68" s="134" t="e">
        <f>I65</f>
        <v>#NUM!</v>
      </c>
    </row>
    <row r="69" spans="1:15" ht="12.75" customHeight="1">
      <c r="A69" s="244"/>
      <c r="B69" s="122"/>
      <c r="C69" s="118"/>
      <c r="D69" s="121"/>
      <c r="E69" s="121"/>
      <c r="F69" s="118"/>
      <c r="G69" s="121"/>
      <c r="H69" s="135"/>
      <c r="I69" s="136"/>
      <c r="J69" s="130"/>
      <c r="K69" s="130"/>
      <c r="L69" s="130"/>
      <c r="M69" s="133">
        <f>A65</f>
        <v>0</v>
      </c>
      <c r="N69" s="133">
        <v>5</v>
      </c>
      <c r="O69" s="134" t="e">
        <f>I65</f>
        <v>#NUM!</v>
      </c>
    </row>
    <row r="70" spans="1:15" ht="7.5" customHeight="1">
      <c r="A70" s="244"/>
      <c r="B70" s="122"/>
      <c r="C70" s="118"/>
      <c r="D70" s="119"/>
      <c r="E70" s="119"/>
      <c r="F70" s="118"/>
      <c r="G70" s="121"/>
      <c r="H70" s="129"/>
      <c r="I70" s="130"/>
      <c r="J70" s="130"/>
      <c r="K70" s="130"/>
      <c r="L70" s="130"/>
      <c r="M70" s="133">
        <f>A65</f>
        <v>0</v>
      </c>
      <c r="N70" s="133">
        <v>6</v>
      </c>
      <c r="O70" s="134" t="e">
        <f>I65</f>
        <v>#NUM!</v>
      </c>
    </row>
    <row r="71" spans="1:17" s="242" customFormat="1" ht="12" customHeight="1">
      <c r="A71" s="243"/>
      <c r="B71" s="231" t="str">
        <f>VLOOKUP($B73,Startlist!$B:$H,6,FALSE)&amp;" I"</f>
        <v>MS RACING I</v>
      </c>
      <c r="C71" s="232"/>
      <c r="D71" s="233"/>
      <c r="E71" s="233"/>
      <c r="F71" s="232"/>
      <c r="G71" s="234"/>
      <c r="H71" s="262" t="s">
        <v>1276</v>
      </c>
      <c r="I71" s="236" t="e">
        <f>SMALL(I73:I75,1)+SMALL(I73:I75,2)</f>
        <v>#NUM!</v>
      </c>
      <c r="J71" s="237" t="e">
        <f>INT(I71/3600)</f>
        <v>#NUM!</v>
      </c>
      <c r="K71" s="238" t="e">
        <f>CONCATENATE("0",INT((I71-(J71*3600))/60))</f>
        <v>#NUM!</v>
      </c>
      <c r="L71" s="236" t="e">
        <f>CONCATENATE("0",ROUND(I71-(J71*3600)-(K71*60),1))</f>
        <v>#NUM!</v>
      </c>
      <c r="M71" s="239">
        <f>A71</f>
        <v>0</v>
      </c>
      <c r="N71" s="239">
        <v>1</v>
      </c>
      <c r="O71" s="240" t="e">
        <f>I71</f>
        <v>#NUM!</v>
      </c>
      <c r="P71" s="241"/>
      <c r="Q71" s="241"/>
    </row>
    <row r="72" spans="1:15" ht="7.5" customHeight="1">
      <c r="A72" s="244"/>
      <c r="B72" s="122"/>
      <c r="C72" s="118"/>
      <c r="D72" s="119"/>
      <c r="E72" s="119"/>
      <c r="F72" s="118"/>
      <c r="G72" s="121"/>
      <c r="H72" s="129"/>
      <c r="I72" s="130"/>
      <c r="J72" s="130"/>
      <c r="K72" s="130"/>
      <c r="L72" s="130"/>
      <c r="M72" s="133">
        <f>A71</f>
        <v>0</v>
      </c>
      <c r="N72" s="133">
        <v>2</v>
      </c>
      <c r="O72" s="134" t="e">
        <f>I71</f>
        <v>#NUM!</v>
      </c>
    </row>
    <row r="73" spans="1:15" ht="12.75" customHeight="1">
      <c r="A73" s="244"/>
      <c r="B73" s="122">
        <v>12</v>
      </c>
      <c r="C73" s="118" t="str">
        <f>VLOOKUP($B73,Startlist!$B:$H,2,FALSE)</f>
        <v>MV4</v>
      </c>
      <c r="D73" s="121" t="str">
        <f>VLOOKUP($B73,Startlist!$B:$H,3,FALSE)</f>
        <v>David Sultanjants</v>
      </c>
      <c r="E73" s="121" t="str">
        <f>VLOOKUP($B73,Startlist!$B:$H,4,FALSE)</f>
        <v>Siim Oja</v>
      </c>
      <c r="F73" s="118" t="str">
        <f>VLOOKUP($B73,Startlist!$B:$H,5,FALSE)</f>
        <v>EST</v>
      </c>
      <c r="G73" s="121" t="str">
        <f>VLOOKUP($B73,Startlist!$B:$H,7,FALSE)</f>
        <v>Citroen DS3</v>
      </c>
      <c r="H73" s="261" t="s">
        <v>1275</v>
      </c>
      <c r="I73" s="136"/>
      <c r="J73" s="136"/>
      <c r="K73" s="130"/>
      <c r="L73" s="130"/>
      <c r="M73" s="133">
        <f>A71</f>
        <v>0</v>
      </c>
      <c r="N73" s="133">
        <v>3</v>
      </c>
      <c r="O73" s="134" t="e">
        <f>I71</f>
        <v>#NUM!</v>
      </c>
    </row>
    <row r="74" spans="1:15" ht="12.75" customHeight="1">
      <c r="A74" s="244"/>
      <c r="B74" s="122">
        <v>14</v>
      </c>
      <c r="C74" s="118" t="str">
        <f>VLOOKUP($B74,Startlist!$B:$H,2,FALSE)</f>
        <v>MV6</v>
      </c>
      <c r="D74" s="121" t="str">
        <f>VLOOKUP($B74,Startlist!$B:$H,3,FALSE)</f>
        <v>Dmitry Nikonchuk</v>
      </c>
      <c r="E74" s="121" t="str">
        <f>VLOOKUP($B74,Startlist!$B:$H,4,FALSE)</f>
        <v>Elena Nikonchuk</v>
      </c>
      <c r="F74" s="118" t="str">
        <f>VLOOKUP($B74,Startlist!$B:$H,5,FALSE)</f>
        <v>RUS</v>
      </c>
      <c r="G74" s="121" t="str">
        <f>VLOOKUP($B74,Startlist!$B:$H,7,FALSE)</f>
        <v>BMW M3</v>
      </c>
      <c r="H74" s="261" t="s">
        <v>1275</v>
      </c>
      <c r="I74" s="136"/>
      <c r="J74" s="136"/>
      <c r="K74" s="130"/>
      <c r="L74" s="130"/>
      <c r="M74" s="133">
        <f>A71</f>
        <v>0</v>
      </c>
      <c r="N74" s="133">
        <v>4</v>
      </c>
      <c r="O74" s="134" t="e">
        <f>I71</f>
        <v>#NUM!</v>
      </c>
    </row>
    <row r="75" spans="1:15" ht="12.75" customHeight="1">
      <c r="A75" s="244"/>
      <c r="B75" s="122">
        <v>16</v>
      </c>
      <c r="C75" s="118" t="str">
        <f>VLOOKUP($B75,Startlist!$B:$H,2,FALSE)</f>
        <v>MV6</v>
      </c>
      <c r="D75" s="121" t="str">
        <f>VLOOKUP($B75,Startlist!$B:$H,3,FALSE)</f>
        <v>Madis Vanaselja</v>
      </c>
      <c r="E75" s="121" t="str">
        <f>VLOOKUP($B75,Startlist!$B:$H,4,FALSE)</f>
        <v>Jaanus Hōbemägi</v>
      </c>
      <c r="F75" s="118" t="str">
        <f>VLOOKUP($B75,Startlist!$B:$H,5,FALSE)</f>
        <v>EST</v>
      </c>
      <c r="G75" s="121" t="str">
        <f>VLOOKUP($B75,Startlist!$B:$H,7,FALSE)</f>
        <v>BMW M3</v>
      </c>
      <c r="H75" s="135" t="str">
        <f>VLOOKUP(B75,Results!B:Q,16,FALSE)</f>
        <v> 1:08.05,4</v>
      </c>
      <c r="I75" s="136">
        <f>IF(ISERROR(FIND(":",H75)),LEFT(H75,FIND(".",H75,1)-1)*60+RIGHT(H75,LEN(H75)-FIND(".",H75,1)),LEFT(H75,FIND(":",H75,1)-1)*3600+MID(H75,4,2)*60+RIGHT(H75,LEN(H75)-FIND(".",H75,1)))</f>
        <v>4085.4</v>
      </c>
      <c r="J75" s="130"/>
      <c r="K75" s="130"/>
      <c r="L75" s="130"/>
      <c r="M75" s="133">
        <f>A71</f>
        <v>0</v>
      </c>
      <c r="N75" s="133">
        <v>5</v>
      </c>
      <c r="O75" s="134" t="e">
        <f>I71</f>
        <v>#NUM!</v>
      </c>
    </row>
    <row r="76" spans="1:15" ht="7.5" customHeight="1">
      <c r="A76" s="244"/>
      <c r="B76" s="122"/>
      <c r="C76" s="118"/>
      <c r="D76" s="119"/>
      <c r="E76" s="119"/>
      <c r="F76" s="118"/>
      <c r="G76" s="121"/>
      <c r="H76" s="129"/>
      <c r="I76" s="130"/>
      <c r="J76" s="130"/>
      <c r="K76" s="130"/>
      <c r="L76" s="130"/>
      <c r="M76" s="133">
        <f>A71</f>
        <v>0</v>
      </c>
      <c r="N76" s="133">
        <v>6</v>
      </c>
      <c r="O76" s="134" t="e">
        <f>I71</f>
        <v>#NUM!</v>
      </c>
    </row>
    <row r="77" spans="1:17" s="242" customFormat="1" ht="12" customHeight="1">
      <c r="A77" s="243"/>
      <c r="B77" s="231" t="str">
        <f>VLOOKUP($B79,Startlist!$B:$H,6,FALSE)&amp;" III"</f>
        <v>MS RACING III</v>
      </c>
      <c r="C77" s="232"/>
      <c r="D77" s="233"/>
      <c r="E77" s="233"/>
      <c r="F77" s="232"/>
      <c r="G77" s="234"/>
      <c r="H77" s="262" t="s">
        <v>1276</v>
      </c>
      <c r="I77" s="236" t="e">
        <f>SMALL(I79:I81,1)+SMALL(I79:I81,2)</f>
        <v>#NUM!</v>
      </c>
      <c r="J77" s="237" t="e">
        <f>INT(I77/3600)</f>
        <v>#NUM!</v>
      </c>
      <c r="K77" s="238" t="e">
        <f>CONCATENATE("0",INT((I77-(J77*3600))/60))</f>
        <v>#NUM!</v>
      </c>
      <c r="L77" s="236" t="e">
        <f>CONCATENATE("0",ROUND(I77-(J77*3600)-(K77*60),1))</f>
        <v>#NUM!</v>
      </c>
      <c r="M77" s="239">
        <f>A77</f>
        <v>0</v>
      </c>
      <c r="N77" s="239">
        <v>1</v>
      </c>
      <c r="O77" s="240" t="e">
        <f>I77</f>
        <v>#NUM!</v>
      </c>
      <c r="P77" s="241"/>
      <c r="Q77" s="241"/>
    </row>
    <row r="78" spans="1:15" ht="7.5" customHeight="1">
      <c r="A78" s="244"/>
      <c r="B78" s="122"/>
      <c r="C78" s="118"/>
      <c r="D78" s="119"/>
      <c r="E78" s="119"/>
      <c r="F78" s="118"/>
      <c r="G78" s="121"/>
      <c r="H78" s="129"/>
      <c r="I78" s="130"/>
      <c r="J78" s="130"/>
      <c r="K78" s="130"/>
      <c r="L78" s="130"/>
      <c r="M78" s="133">
        <f>A77</f>
        <v>0</v>
      </c>
      <c r="N78" s="133">
        <v>2</v>
      </c>
      <c r="O78" s="134" t="e">
        <f>I77</f>
        <v>#NUM!</v>
      </c>
    </row>
    <row r="79" spans="1:15" ht="12.75" customHeight="1">
      <c r="A79" s="244"/>
      <c r="B79" s="122">
        <v>37</v>
      </c>
      <c r="C79" s="118" t="str">
        <f>VLOOKUP($B79,Startlist!$B:$H,2,FALSE)</f>
        <v>MV6</v>
      </c>
      <c r="D79" s="121" t="str">
        <f>VLOOKUP($B79,Startlist!$B:$H,3,FALSE)</f>
        <v>Peeter Kaibald</v>
      </c>
      <c r="E79" s="121" t="str">
        <f>VLOOKUP($B79,Startlist!$B:$H,4,FALSE)</f>
        <v>Sven Andevei</v>
      </c>
      <c r="F79" s="118" t="str">
        <f>VLOOKUP($B79,Startlist!$B:$H,5,FALSE)</f>
        <v>EST</v>
      </c>
      <c r="G79" s="121" t="str">
        <f>VLOOKUP($B79,Startlist!$B:$H,7,FALSE)</f>
        <v>BMW M3</v>
      </c>
      <c r="H79" s="261" t="s">
        <v>1275</v>
      </c>
      <c r="I79" s="136"/>
      <c r="J79" s="136"/>
      <c r="K79" s="130"/>
      <c r="L79" s="130"/>
      <c r="M79" s="133">
        <f>A77</f>
        <v>0</v>
      </c>
      <c r="N79" s="133">
        <v>3</v>
      </c>
      <c r="O79" s="134" t="e">
        <f>I77</f>
        <v>#NUM!</v>
      </c>
    </row>
    <row r="80" spans="1:15" ht="12.75" customHeight="1">
      <c r="A80" s="244"/>
      <c r="B80" s="122">
        <v>43</v>
      </c>
      <c r="C80" s="118" t="str">
        <f>VLOOKUP($B80,Startlist!$B:$H,2,FALSE)</f>
        <v>MV4</v>
      </c>
      <c r="D80" s="121" t="str">
        <f>VLOOKUP($B80,Startlist!$B:$H,3,FALSE)</f>
        <v>Ülari Randmer</v>
      </c>
      <c r="E80" s="121" t="str">
        <f>VLOOKUP($B80,Startlist!$B:$H,4,FALSE)</f>
        <v>Linnar Simmo</v>
      </c>
      <c r="F80" s="118" t="str">
        <f>VLOOKUP($B80,Startlist!$B:$H,5,FALSE)</f>
        <v>EST</v>
      </c>
      <c r="G80" s="121" t="str">
        <f>VLOOKUP($B80,Startlist!$B:$H,7,FALSE)</f>
        <v>VW Golf</v>
      </c>
      <c r="H80" s="261" t="s">
        <v>1275</v>
      </c>
      <c r="I80" s="136"/>
      <c r="J80" s="136"/>
      <c r="K80" s="130"/>
      <c r="L80" s="130"/>
      <c r="M80" s="133">
        <f>A77</f>
        <v>0</v>
      </c>
      <c r="N80" s="133">
        <v>4</v>
      </c>
      <c r="O80" s="134" t="e">
        <f>I77</f>
        <v>#NUM!</v>
      </c>
    </row>
    <row r="81" spans="1:15" ht="12.75" customHeight="1">
      <c r="A81" s="244"/>
      <c r="B81" s="122">
        <v>47</v>
      </c>
      <c r="C81" s="118" t="str">
        <f>VLOOKUP($B81,Startlist!$B:$H,2,FALSE)</f>
        <v>MV4</v>
      </c>
      <c r="D81" s="121" t="str">
        <f>VLOOKUP($B81,Startlist!$B:$H,3,FALSE)</f>
        <v>Tauri Vask</v>
      </c>
      <c r="E81" s="121" t="str">
        <f>VLOOKUP($B81,Startlist!$B:$H,4,FALSE)</f>
        <v>Tanel Vask</v>
      </c>
      <c r="F81" s="118" t="str">
        <f>VLOOKUP($B81,Startlist!$B:$H,5,FALSE)</f>
        <v>EST</v>
      </c>
      <c r="G81" s="121" t="str">
        <f>VLOOKUP($B81,Startlist!$B:$H,7,FALSE)</f>
        <v>VW Golf</v>
      </c>
      <c r="H81" s="135" t="str">
        <f>VLOOKUP(B81,Results!B:Q,16,FALSE)</f>
        <v> 1:26.05,6</v>
      </c>
      <c r="I81" s="136">
        <f>IF(ISERROR(FIND(":",H81)),LEFT(H81,FIND(".",H81,1)-1)*60+RIGHT(H81,LEN(H81)-FIND(".",H81,1)),LEFT(H81,FIND(":",H81,1)-1)*3600+MID(H81,4,2)*60+RIGHT(H81,LEN(H81)-FIND(".",H81,1)))</f>
        <v>5165.6</v>
      </c>
      <c r="J81" s="130"/>
      <c r="K81" s="130"/>
      <c r="L81" s="130"/>
      <c r="M81" s="133">
        <f>A77</f>
        <v>0</v>
      </c>
      <c r="N81" s="133">
        <v>5</v>
      </c>
      <c r="O81" s="134" t="e">
        <f>I77</f>
        <v>#NUM!</v>
      </c>
    </row>
    <row r="82" spans="1:15" ht="7.5" customHeight="1">
      <c r="A82" s="244"/>
      <c r="B82" s="122"/>
      <c r="C82" s="118"/>
      <c r="D82" s="119"/>
      <c r="E82" s="119"/>
      <c r="F82" s="118"/>
      <c r="G82" s="121"/>
      <c r="H82" s="129"/>
      <c r="I82" s="130"/>
      <c r="J82" s="130"/>
      <c r="K82" s="130"/>
      <c r="L82" s="130"/>
      <c r="M82" s="133">
        <f>A77</f>
        <v>0</v>
      </c>
      <c r="N82" s="133">
        <v>6</v>
      </c>
      <c r="O82" s="134" t="e">
        <f>I77</f>
        <v>#NUM!</v>
      </c>
    </row>
    <row r="83" spans="1:17" s="242" customFormat="1" ht="12" customHeight="1">
      <c r="A83" s="243"/>
      <c r="B83" s="231" t="str">
        <f>VLOOKUP($B85,Startlist!$B:$H,6,FALSE)</f>
        <v>PROREHV RALLY TEAM</v>
      </c>
      <c r="C83" s="232"/>
      <c r="D83" s="233"/>
      <c r="E83" s="233"/>
      <c r="F83" s="232"/>
      <c r="G83" s="234"/>
      <c r="H83" s="262" t="s">
        <v>1276</v>
      </c>
      <c r="I83" s="236" t="e">
        <f>SMALL(I85:I87,1)+SMALL(I85:I87,2)</f>
        <v>#NUM!</v>
      </c>
      <c r="J83" s="237" t="e">
        <f>INT(I83/3600)</f>
        <v>#NUM!</v>
      </c>
      <c r="K83" s="238" t="e">
        <f>CONCATENATE("0",INT((I83-(J83*3600))/60))</f>
        <v>#NUM!</v>
      </c>
      <c r="L83" s="236" t="e">
        <f>CONCATENATE("0",ROUND(I83-(J83*3600)-(K83*60),1))</f>
        <v>#NUM!</v>
      </c>
      <c r="M83" s="239">
        <f>A83</f>
        <v>0</v>
      </c>
      <c r="N83" s="239">
        <v>1</v>
      </c>
      <c r="O83" s="240" t="e">
        <f>I83</f>
        <v>#NUM!</v>
      </c>
      <c r="P83" s="241"/>
      <c r="Q83" s="241"/>
    </row>
    <row r="84" spans="1:15" ht="7.5" customHeight="1">
      <c r="A84" s="244"/>
      <c r="B84" s="122"/>
      <c r="C84" s="118"/>
      <c r="D84" s="119"/>
      <c r="E84" s="119"/>
      <c r="F84" s="118"/>
      <c r="G84" s="121"/>
      <c r="H84" s="129"/>
      <c r="I84" s="130"/>
      <c r="J84" s="130"/>
      <c r="K84" s="130"/>
      <c r="L84" s="130"/>
      <c r="M84" s="133">
        <f>A83</f>
        <v>0</v>
      </c>
      <c r="N84" s="133">
        <v>2</v>
      </c>
      <c r="O84" s="134" t="e">
        <f>I83</f>
        <v>#NUM!</v>
      </c>
    </row>
    <row r="85" spans="1:15" ht="12.75" customHeight="1">
      <c r="A85" s="244"/>
      <c r="B85" s="122">
        <v>30</v>
      </c>
      <c r="C85" s="118" t="str">
        <f>VLOOKUP($B85,Startlist!$B:$H,2,FALSE)</f>
        <v>MV5</v>
      </c>
      <c r="D85" s="121" t="str">
        <f>VLOOKUP($B85,Startlist!$B:$H,3,FALSE)</f>
        <v>Rainer Meus</v>
      </c>
      <c r="E85" s="121" t="str">
        <f>VLOOKUP($B85,Startlist!$B:$H,4,FALSE)</f>
        <v>Kaupo Vana</v>
      </c>
      <c r="F85" s="118" t="str">
        <f>VLOOKUP($B85,Startlist!$B:$H,5,FALSE)</f>
        <v>EST</v>
      </c>
      <c r="G85" s="121" t="str">
        <f>VLOOKUP($B85,Startlist!$B:$H,7,FALSE)</f>
        <v>Lada VFTS</v>
      </c>
      <c r="H85" s="261" t="s">
        <v>1275</v>
      </c>
      <c r="I85" s="136"/>
      <c r="J85" s="136"/>
      <c r="K85" s="130"/>
      <c r="L85" s="130"/>
      <c r="M85" s="133">
        <f>A83</f>
        <v>0</v>
      </c>
      <c r="N85" s="133">
        <v>3</v>
      </c>
      <c r="O85" s="134" t="e">
        <f>I83</f>
        <v>#NUM!</v>
      </c>
    </row>
    <row r="86" spans="1:15" ht="12.75" customHeight="1">
      <c r="A86" s="244"/>
      <c r="B86" s="122">
        <v>38</v>
      </c>
      <c r="C86" s="118" t="str">
        <f>VLOOKUP($B86,Startlist!$B:$H,2,FALSE)</f>
        <v>MV6</v>
      </c>
      <c r="D86" s="121" t="str">
        <f>VLOOKUP($B86,Startlist!$B:$H,3,FALSE)</f>
        <v>Henri Hallik</v>
      </c>
      <c r="E86" s="121" t="str">
        <f>VLOOKUP($B86,Startlist!$B:$H,4,FALSE)</f>
        <v>Urmo Piigli</v>
      </c>
      <c r="F86" s="118" t="str">
        <f>VLOOKUP($B86,Startlist!$B:$H,5,FALSE)</f>
        <v>EST</v>
      </c>
      <c r="G86" s="121" t="str">
        <f>VLOOKUP($B86,Startlist!$B:$H,7,FALSE)</f>
        <v>BMW 325i</v>
      </c>
      <c r="H86" s="135" t="str">
        <f>VLOOKUP(B86,Results!B:Q,16,FALSE)</f>
        <v> 1:22.55,6</v>
      </c>
      <c r="I86" s="136">
        <f>IF(ISERROR(FIND(":",H86)),LEFT(H86,FIND(".",H86,1)-1)*60+RIGHT(H86,LEN(H86)-FIND(".",H86,1)),LEFT(H86,FIND(":",H86,1)-1)*3600+MID(H86,4,2)*60+RIGHT(H86,LEN(H86)-FIND(".",H86,1)))</f>
        <v>4975.6</v>
      </c>
      <c r="J86" s="136"/>
      <c r="K86" s="130"/>
      <c r="L86" s="130"/>
      <c r="M86" s="133">
        <f>A83</f>
        <v>0</v>
      </c>
      <c r="N86" s="133">
        <v>4</v>
      </c>
      <c r="O86" s="134" t="e">
        <f>I83</f>
        <v>#NUM!</v>
      </c>
    </row>
    <row r="87" spans="1:15" ht="12.75" customHeight="1">
      <c r="A87" s="244"/>
      <c r="B87" s="122"/>
      <c r="C87" s="118"/>
      <c r="D87" s="121"/>
      <c r="E87" s="121"/>
      <c r="F87" s="118"/>
      <c r="G87" s="121"/>
      <c r="H87" s="135"/>
      <c r="I87" s="136"/>
      <c r="J87" s="130"/>
      <c r="K87" s="130"/>
      <c r="L87" s="130"/>
      <c r="M87" s="133">
        <f>A83</f>
        <v>0</v>
      </c>
      <c r="N87" s="133">
        <v>5</v>
      </c>
      <c r="O87" s="134" t="e">
        <f>I83</f>
        <v>#NUM!</v>
      </c>
    </row>
    <row r="88" spans="1:15" ht="7.5" customHeight="1">
      <c r="A88" s="244"/>
      <c r="B88" s="122"/>
      <c r="C88" s="118"/>
      <c r="D88" s="119"/>
      <c r="E88" s="119"/>
      <c r="F88" s="118"/>
      <c r="G88" s="121"/>
      <c r="H88" s="129"/>
      <c r="I88" s="130"/>
      <c r="J88" s="130"/>
      <c r="K88" s="130"/>
      <c r="L88" s="130"/>
      <c r="M88" s="133">
        <f>A83</f>
        <v>0</v>
      </c>
      <c r="N88" s="133">
        <v>6</v>
      </c>
      <c r="O88" s="134" t="e">
        <f>I83</f>
        <v>#NUM!</v>
      </c>
    </row>
    <row r="89" spans="1:17" s="242" customFormat="1" ht="12" customHeight="1">
      <c r="A89" s="243"/>
      <c r="B89" s="231" t="str">
        <f>VLOOKUP($B91,Startlist!$B:$H,6,FALSE)&amp;" II"</f>
        <v>TIKKRI MOTORSPORT II</v>
      </c>
      <c r="C89" s="232"/>
      <c r="D89" s="233"/>
      <c r="E89" s="233"/>
      <c r="F89" s="232"/>
      <c r="G89" s="234"/>
      <c r="H89" s="262" t="s">
        <v>1276</v>
      </c>
      <c r="I89" s="236" t="e">
        <f>SMALL(I91:I93,1)+SMALL(I91:I93,2)</f>
        <v>#NUM!</v>
      </c>
      <c r="J89" s="237" t="e">
        <f>INT(I89/3600)</f>
        <v>#NUM!</v>
      </c>
      <c r="K89" s="238" t="e">
        <f>CONCATENATE("0",INT((I89-(J89*3600))/60))</f>
        <v>#NUM!</v>
      </c>
      <c r="L89" s="236" t="e">
        <f>CONCATENATE("0",ROUND(I89-(J89*3600)-(K89*60),1))</f>
        <v>#NUM!</v>
      </c>
      <c r="M89" s="239">
        <f>A89</f>
        <v>0</v>
      </c>
      <c r="N89" s="239">
        <v>1</v>
      </c>
      <c r="O89" s="240" t="e">
        <f>I89</f>
        <v>#NUM!</v>
      </c>
      <c r="P89" s="241"/>
      <c r="Q89" s="241"/>
    </row>
    <row r="90" spans="1:15" ht="7.5" customHeight="1">
      <c r="A90" s="244"/>
      <c r="B90" s="122"/>
      <c r="C90" s="118"/>
      <c r="D90" s="119"/>
      <c r="E90" s="119"/>
      <c r="F90" s="118"/>
      <c r="G90" s="121"/>
      <c r="H90" s="129"/>
      <c r="I90" s="130"/>
      <c r="J90" s="130"/>
      <c r="K90" s="130"/>
      <c r="L90" s="130"/>
      <c r="M90" s="133">
        <f>A89</f>
        <v>0</v>
      </c>
      <c r="N90" s="133">
        <v>2</v>
      </c>
      <c r="O90" s="134" t="e">
        <f>I89</f>
        <v>#NUM!</v>
      </c>
    </row>
    <row r="91" spans="1:15" ht="12.75" customHeight="1">
      <c r="A91" s="244"/>
      <c r="B91" s="122">
        <v>24</v>
      </c>
      <c r="C91" s="118" t="str">
        <f>VLOOKUP($B91,Startlist!$B:$H,2,FALSE)</f>
        <v>MV2</v>
      </c>
      <c r="D91" s="121" t="str">
        <f>VLOOKUP($B91,Startlist!$B:$H,3,FALSE)</f>
        <v>Andri Sirp</v>
      </c>
      <c r="E91" s="121" t="str">
        <f>VLOOKUP($B91,Startlist!$B:$H,4,FALSE)</f>
        <v>Jarmo Liivak</v>
      </c>
      <c r="F91" s="118" t="str">
        <f>VLOOKUP($B91,Startlist!$B:$H,5,FALSE)</f>
        <v>EST</v>
      </c>
      <c r="G91" s="121" t="str">
        <f>VLOOKUP($B91,Startlist!$B:$H,7,FALSE)</f>
        <v>Mitsubishi Lancer Evo 9</v>
      </c>
      <c r="H91" s="261" t="s">
        <v>1275</v>
      </c>
      <c r="I91" s="136"/>
      <c r="J91" s="136"/>
      <c r="K91" s="130"/>
      <c r="L91" s="130"/>
      <c r="M91" s="133">
        <f>A89</f>
        <v>0</v>
      </c>
      <c r="N91" s="133">
        <v>3</v>
      </c>
      <c r="O91" s="134" t="e">
        <f>I89</f>
        <v>#NUM!</v>
      </c>
    </row>
    <row r="92" spans="1:15" ht="12.75" customHeight="1">
      <c r="A92" s="244"/>
      <c r="B92" s="122">
        <v>25</v>
      </c>
      <c r="C92" s="118" t="str">
        <f>VLOOKUP($B92,Startlist!$B:$H,2,FALSE)</f>
        <v>MV7</v>
      </c>
      <c r="D92" s="121" t="str">
        <f>VLOOKUP($B92,Startlist!$B:$H,3,FALSE)</f>
        <v>Vadim Kuznetsov</v>
      </c>
      <c r="E92" s="121" t="str">
        <f>VLOOKUP($B92,Startlist!$B:$H,4,FALSE)</f>
        <v>Roman Kapustin</v>
      </c>
      <c r="F92" s="118" t="str">
        <f>VLOOKUP($B92,Startlist!$B:$H,5,FALSE)</f>
        <v>RUS</v>
      </c>
      <c r="G92" s="121" t="str">
        <f>VLOOKUP($B92,Startlist!$B:$H,7,FALSE)</f>
        <v>Mitsubishi Lancer Evo 8</v>
      </c>
      <c r="H92" s="135" t="str">
        <f>VLOOKUP(B92,Results!B:Q,16,FALSE)</f>
        <v> 1:12.33,1</v>
      </c>
      <c r="I92" s="136">
        <f>IF(ISERROR(FIND(":",H92)),LEFT(H92,FIND(".",H92,1)-1)*60+RIGHT(H92,LEN(H92)-FIND(".",H92,1)),LEFT(H92,FIND(":",H92,1)-1)*3600+MID(H92,4,2)*60+RIGHT(H92,LEN(H92)-FIND(".",H92,1)))</f>
        <v>4353.1</v>
      </c>
      <c r="J92" s="136"/>
      <c r="K92" s="130"/>
      <c r="L92" s="130"/>
      <c r="M92" s="133">
        <f>A89</f>
        <v>0</v>
      </c>
      <c r="N92" s="133">
        <v>4</v>
      </c>
      <c r="O92" s="134" t="e">
        <f>I89</f>
        <v>#NUM!</v>
      </c>
    </row>
    <row r="93" spans="1:15" ht="12.75" customHeight="1">
      <c r="A93" s="244"/>
      <c r="B93" s="122"/>
      <c r="C93" s="118"/>
      <c r="D93" s="121"/>
      <c r="E93" s="121"/>
      <c r="F93" s="118"/>
      <c r="G93" s="121"/>
      <c r="H93" s="135"/>
      <c r="I93" s="136"/>
      <c r="J93" s="130"/>
      <c r="K93" s="130"/>
      <c r="L93" s="130"/>
      <c r="M93" s="133">
        <f>A89</f>
        <v>0</v>
      </c>
      <c r="N93" s="133">
        <v>5</v>
      </c>
      <c r="O93" s="134" t="e">
        <f>I89</f>
        <v>#NUM!</v>
      </c>
    </row>
    <row r="94" spans="1:15" ht="7.5" customHeight="1">
      <c r="A94" s="244"/>
      <c r="B94" s="122"/>
      <c r="C94" s="118"/>
      <c r="D94" s="119"/>
      <c r="E94" s="119"/>
      <c r="F94" s="118"/>
      <c r="G94" s="121"/>
      <c r="H94" s="129"/>
      <c r="I94" s="130"/>
      <c r="J94" s="130"/>
      <c r="K94" s="130"/>
      <c r="L94" s="130"/>
      <c r="M94" s="133">
        <f>A89</f>
        <v>0</v>
      </c>
      <c r="N94" s="133">
        <v>6</v>
      </c>
      <c r="O94" s="134" t="e">
        <f>I89</f>
        <v>#NUM!</v>
      </c>
    </row>
  </sheetData>
  <sheetProtection/>
  <mergeCells count="3">
    <mergeCell ref="A1:G1"/>
    <mergeCell ref="A2:G2"/>
    <mergeCell ref="A3:G3"/>
  </mergeCells>
  <printOptions horizontalCentered="1"/>
  <pageMargins left="0" right="0" top="0.1968503937007874" bottom="0" header="0" footer="0"/>
  <pageSetup fitToHeight="2"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J5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.140625" style="20" customWidth="1"/>
    <col min="2" max="2" width="4.421875" style="20" customWidth="1"/>
    <col min="3" max="3" width="6.421875" style="3" customWidth="1"/>
    <col min="4" max="4" width="18.8515625" style="0" customWidth="1"/>
    <col min="5" max="5" width="18.7109375" style="0" customWidth="1"/>
    <col min="6" max="6" width="10.28125" style="0" customWidth="1"/>
    <col min="7" max="7" width="25.28125" style="0" customWidth="1"/>
    <col min="8" max="8" width="27.421875" style="22" customWidth="1"/>
    <col min="9" max="9" width="9.57421875" style="20" customWidth="1"/>
  </cols>
  <sheetData>
    <row r="1" ht="15">
      <c r="F1" s="24" t="str">
        <f>Startlist!$F1</f>
        <v> </v>
      </c>
    </row>
    <row r="2" ht="15.75">
      <c r="F2" s="1" t="str">
        <f>Startlist!$F4</f>
        <v>South Estonian Rally 2016</v>
      </c>
    </row>
    <row r="3" ht="15">
      <c r="F3" s="24" t="str">
        <f>Startlist!$F5</f>
        <v>August 12-13, 2016</v>
      </c>
    </row>
    <row r="4" spans="6:8" ht="15">
      <c r="F4" s="24" t="str">
        <f>Startlist!$F6</f>
        <v>Võru</v>
      </c>
      <c r="H4" s="21"/>
    </row>
    <row r="5" spans="4:10" ht="15.75">
      <c r="D5" s="105"/>
      <c r="E5" s="105"/>
      <c r="F5" s="1"/>
      <c r="G5" s="105"/>
      <c r="H5" s="21"/>
      <c r="J5" s="105"/>
    </row>
    <row r="6" spans="1:10" ht="18.75">
      <c r="A6" s="198" t="s">
        <v>27</v>
      </c>
      <c r="B6" s="165"/>
      <c r="C6" s="124"/>
      <c r="D6" s="166"/>
      <c r="E6" s="166"/>
      <c r="F6" s="167"/>
      <c r="G6" s="166"/>
      <c r="H6" s="168"/>
      <c r="I6" s="169" t="s">
        <v>1555</v>
      </c>
      <c r="J6" s="105"/>
    </row>
    <row r="7" spans="1:10" ht="12.75">
      <c r="A7" s="191"/>
      <c r="B7" s="192" t="s">
        <v>48</v>
      </c>
      <c r="C7" s="193" t="s">
        <v>31</v>
      </c>
      <c r="D7" s="194" t="s">
        <v>32</v>
      </c>
      <c r="E7" s="194" t="s">
        <v>33</v>
      </c>
      <c r="F7" s="195" t="s">
        <v>34</v>
      </c>
      <c r="G7" s="194" t="s">
        <v>35</v>
      </c>
      <c r="H7" s="196" t="s">
        <v>36</v>
      </c>
      <c r="I7" s="197" t="s">
        <v>28</v>
      </c>
      <c r="J7" s="105"/>
    </row>
    <row r="8" spans="1:10" s="4" customFormat="1" ht="15" customHeight="1">
      <c r="A8" s="170" t="s">
        <v>276</v>
      </c>
      <c r="B8" s="170" t="s">
        <v>1556</v>
      </c>
      <c r="C8" s="171" t="s">
        <v>147</v>
      </c>
      <c r="D8" s="172" t="s">
        <v>230</v>
      </c>
      <c r="E8" s="172" t="s">
        <v>231</v>
      </c>
      <c r="F8" s="171" t="s">
        <v>69</v>
      </c>
      <c r="G8" s="172" t="s">
        <v>232</v>
      </c>
      <c r="H8" s="173" t="s">
        <v>233</v>
      </c>
      <c r="I8" s="174" t="s">
        <v>1420</v>
      </c>
      <c r="J8" s="106"/>
    </row>
    <row r="9" spans="1:10" ht="15" customHeight="1">
      <c r="A9" s="175" t="s">
        <v>277</v>
      </c>
      <c r="B9" s="175" t="s">
        <v>1557</v>
      </c>
      <c r="C9" s="176" t="s">
        <v>68</v>
      </c>
      <c r="D9" s="177" t="s">
        <v>74</v>
      </c>
      <c r="E9" s="177" t="s">
        <v>181</v>
      </c>
      <c r="F9" s="176" t="s">
        <v>69</v>
      </c>
      <c r="G9" s="177" t="s">
        <v>75</v>
      </c>
      <c r="H9" s="178" t="s">
        <v>71</v>
      </c>
      <c r="I9" s="179" t="s">
        <v>1424</v>
      </c>
      <c r="J9" s="105"/>
    </row>
    <row r="10" spans="1:10" ht="15" customHeight="1">
      <c r="A10" s="175" t="s">
        <v>278</v>
      </c>
      <c r="B10" s="175" t="s">
        <v>1558</v>
      </c>
      <c r="C10" s="176" t="s">
        <v>91</v>
      </c>
      <c r="D10" s="177" t="s">
        <v>82</v>
      </c>
      <c r="E10" s="177" t="s">
        <v>83</v>
      </c>
      <c r="F10" s="176" t="s">
        <v>69</v>
      </c>
      <c r="G10" s="177" t="s">
        <v>78</v>
      </c>
      <c r="H10" s="178" t="s">
        <v>79</v>
      </c>
      <c r="I10" s="179" t="s">
        <v>1428</v>
      </c>
      <c r="J10" s="105"/>
    </row>
    <row r="11" spans="1:10" ht="15" customHeight="1">
      <c r="A11" s="175" t="s">
        <v>279</v>
      </c>
      <c r="B11" s="175" t="s">
        <v>1559</v>
      </c>
      <c r="C11" s="176" t="s">
        <v>68</v>
      </c>
      <c r="D11" s="177" t="s">
        <v>236</v>
      </c>
      <c r="E11" s="177" t="s">
        <v>237</v>
      </c>
      <c r="F11" s="176" t="s">
        <v>238</v>
      </c>
      <c r="G11" s="177" t="s">
        <v>239</v>
      </c>
      <c r="H11" s="178" t="s">
        <v>77</v>
      </c>
      <c r="I11" s="179" t="s">
        <v>1217</v>
      </c>
      <c r="J11" s="105"/>
    </row>
    <row r="12" spans="1:10" ht="15" customHeight="1">
      <c r="A12" s="175" t="s">
        <v>280</v>
      </c>
      <c r="B12" s="175" t="s">
        <v>1560</v>
      </c>
      <c r="C12" s="176" t="s">
        <v>132</v>
      </c>
      <c r="D12" s="177" t="s">
        <v>22</v>
      </c>
      <c r="E12" s="177" t="s">
        <v>137</v>
      </c>
      <c r="F12" s="176" t="s">
        <v>69</v>
      </c>
      <c r="G12" s="177" t="s">
        <v>80</v>
      </c>
      <c r="H12" s="178" t="s">
        <v>90</v>
      </c>
      <c r="I12" s="179" t="s">
        <v>1476</v>
      </c>
      <c r="J12" s="105"/>
    </row>
    <row r="13" spans="1:10" ht="15" customHeight="1">
      <c r="A13" s="175" t="s">
        <v>281</v>
      </c>
      <c r="B13" s="175" t="s">
        <v>1561</v>
      </c>
      <c r="C13" s="176" t="s">
        <v>132</v>
      </c>
      <c r="D13" s="177" t="s">
        <v>108</v>
      </c>
      <c r="E13" s="177" t="s">
        <v>109</v>
      </c>
      <c r="F13" s="176" t="s">
        <v>69</v>
      </c>
      <c r="G13" s="177" t="s">
        <v>224</v>
      </c>
      <c r="H13" s="178" t="s">
        <v>102</v>
      </c>
      <c r="I13" s="179" t="s">
        <v>1480</v>
      </c>
      <c r="J13" s="105"/>
    </row>
    <row r="14" spans="1:10" ht="15" customHeight="1">
      <c r="A14" s="175" t="s">
        <v>282</v>
      </c>
      <c r="B14" s="175" t="s">
        <v>1562</v>
      </c>
      <c r="C14" s="176" t="s">
        <v>132</v>
      </c>
      <c r="D14" s="177" t="s">
        <v>85</v>
      </c>
      <c r="E14" s="177" t="s">
        <v>86</v>
      </c>
      <c r="F14" s="176" t="s">
        <v>69</v>
      </c>
      <c r="G14" s="177" t="s">
        <v>134</v>
      </c>
      <c r="H14" s="178" t="s">
        <v>102</v>
      </c>
      <c r="I14" s="179" t="s">
        <v>1484</v>
      </c>
      <c r="J14" s="105"/>
    </row>
    <row r="15" spans="1:10" ht="15" customHeight="1">
      <c r="A15" s="175" t="s">
        <v>283</v>
      </c>
      <c r="B15" s="175" t="s">
        <v>1563</v>
      </c>
      <c r="C15" s="176" t="s">
        <v>84</v>
      </c>
      <c r="D15" s="177" t="s">
        <v>122</v>
      </c>
      <c r="E15" s="177" t="s">
        <v>123</v>
      </c>
      <c r="F15" s="176" t="s">
        <v>69</v>
      </c>
      <c r="G15" s="177" t="s">
        <v>80</v>
      </c>
      <c r="H15" s="178" t="s">
        <v>96</v>
      </c>
      <c r="I15" s="179" t="s">
        <v>1431</v>
      </c>
      <c r="J15" s="105"/>
    </row>
    <row r="16" spans="1:10" ht="15" customHeight="1">
      <c r="A16" s="175" t="s">
        <v>284</v>
      </c>
      <c r="B16" s="175" t="s">
        <v>1564</v>
      </c>
      <c r="C16" s="176" t="s">
        <v>84</v>
      </c>
      <c r="D16" s="177" t="s">
        <v>100</v>
      </c>
      <c r="E16" s="177" t="s">
        <v>101</v>
      </c>
      <c r="F16" s="176" t="s">
        <v>69</v>
      </c>
      <c r="G16" s="177" t="s">
        <v>95</v>
      </c>
      <c r="H16" s="178" t="s">
        <v>96</v>
      </c>
      <c r="I16" s="179" t="s">
        <v>1554</v>
      </c>
      <c r="J16" s="105"/>
    </row>
    <row r="17" spans="1:10" ht="15" customHeight="1">
      <c r="A17" s="175" t="s">
        <v>285</v>
      </c>
      <c r="B17" s="175" t="s">
        <v>1565</v>
      </c>
      <c r="C17" s="176" t="s">
        <v>84</v>
      </c>
      <c r="D17" s="177" t="s">
        <v>113</v>
      </c>
      <c r="E17" s="177" t="s">
        <v>244</v>
      </c>
      <c r="F17" s="176" t="s">
        <v>69</v>
      </c>
      <c r="G17" s="177" t="s">
        <v>80</v>
      </c>
      <c r="H17" s="178" t="s">
        <v>96</v>
      </c>
      <c r="I17" s="179" t="s">
        <v>1435</v>
      </c>
      <c r="J17" s="105"/>
    </row>
    <row r="18" spans="1:10" ht="15" customHeight="1">
      <c r="A18" s="165"/>
      <c r="B18" s="165"/>
      <c r="C18" s="124"/>
      <c r="D18" s="166"/>
      <c r="E18" s="166"/>
      <c r="F18" s="124"/>
      <c r="G18" s="166"/>
      <c r="H18" s="125"/>
      <c r="I18" s="165"/>
      <c r="J18" s="105"/>
    </row>
    <row r="19" spans="1:10" ht="15" customHeight="1">
      <c r="A19" s="165"/>
      <c r="B19" s="165"/>
      <c r="C19" s="124"/>
      <c r="D19" s="166"/>
      <c r="E19" s="166"/>
      <c r="F19" s="124"/>
      <c r="G19" s="166"/>
      <c r="H19" s="125"/>
      <c r="I19" s="169" t="s">
        <v>1566</v>
      </c>
      <c r="J19" s="105"/>
    </row>
    <row r="20" spans="1:10" s="4" customFormat="1" ht="15" customHeight="1">
      <c r="A20" s="180" t="s">
        <v>276</v>
      </c>
      <c r="B20" s="180" t="s">
        <v>1556</v>
      </c>
      <c r="C20" s="181" t="s">
        <v>147</v>
      </c>
      <c r="D20" s="182" t="s">
        <v>230</v>
      </c>
      <c r="E20" s="182" t="s">
        <v>231</v>
      </c>
      <c r="F20" s="181" t="s">
        <v>69</v>
      </c>
      <c r="G20" s="182" t="s">
        <v>232</v>
      </c>
      <c r="H20" s="183" t="s">
        <v>233</v>
      </c>
      <c r="I20" s="184" t="s">
        <v>1420</v>
      </c>
      <c r="J20" s="106"/>
    </row>
    <row r="21" spans="1:10" s="23" customFormat="1" ht="15" customHeight="1">
      <c r="A21" s="185"/>
      <c r="B21" s="185"/>
      <c r="C21" s="186"/>
      <c r="D21" s="187"/>
      <c r="E21" s="187"/>
      <c r="F21" s="186"/>
      <c r="G21" s="187"/>
      <c r="H21" s="188"/>
      <c r="I21" s="189"/>
      <c r="J21" s="107"/>
    </row>
    <row r="22" spans="1:10" s="23" customFormat="1" ht="15" customHeight="1">
      <c r="A22" s="185"/>
      <c r="B22" s="185"/>
      <c r="C22" s="186"/>
      <c r="D22" s="187"/>
      <c r="E22" s="187"/>
      <c r="F22" s="186"/>
      <c r="G22" s="187"/>
      <c r="H22" s="188"/>
      <c r="I22" s="189"/>
      <c r="J22" s="107"/>
    </row>
    <row r="23" spans="1:10" ht="15" customHeight="1">
      <c r="A23" s="165"/>
      <c r="B23" s="165"/>
      <c r="C23" s="124"/>
      <c r="D23" s="166"/>
      <c r="E23" s="166"/>
      <c r="F23" s="124"/>
      <c r="G23" s="166"/>
      <c r="H23" s="125"/>
      <c r="I23" s="165"/>
      <c r="J23" s="105"/>
    </row>
    <row r="24" spans="1:10" ht="15" customHeight="1">
      <c r="A24" s="165"/>
      <c r="B24" s="165"/>
      <c r="C24" s="124"/>
      <c r="D24" s="166"/>
      <c r="E24" s="166"/>
      <c r="F24" s="124"/>
      <c r="G24" s="166"/>
      <c r="H24" s="125"/>
      <c r="I24" s="169" t="s">
        <v>1567</v>
      </c>
      <c r="J24" s="105"/>
    </row>
    <row r="25" spans="1:10" s="4" customFormat="1" ht="15" customHeight="1">
      <c r="A25" s="180" t="s">
        <v>276</v>
      </c>
      <c r="B25" s="180" t="s">
        <v>1557</v>
      </c>
      <c r="C25" s="181" t="s">
        <v>68</v>
      </c>
      <c r="D25" s="182" t="s">
        <v>74</v>
      </c>
      <c r="E25" s="182" t="s">
        <v>181</v>
      </c>
      <c r="F25" s="181" t="s">
        <v>69</v>
      </c>
      <c r="G25" s="182" t="s">
        <v>75</v>
      </c>
      <c r="H25" s="183" t="s">
        <v>71</v>
      </c>
      <c r="I25" s="184" t="s">
        <v>1423</v>
      </c>
      <c r="J25" s="106"/>
    </row>
    <row r="26" spans="1:10" s="23" customFormat="1" ht="15" customHeight="1">
      <c r="A26" s="185" t="s">
        <v>277</v>
      </c>
      <c r="B26" s="185" t="s">
        <v>1559</v>
      </c>
      <c r="C26" s="186" t="s">
        <v>68</v>
      </c>
      <c r="D26" s="187" t="s">
        <v>236</v>
      </c>
      <c r="E26" s="187" t="s">
        <v>237</v>
      </c>
      <c r="F26" s="186" t="s">
        <v>238</v>
      </c>
      <c r="G26" s="187" t="s">
        <v>239</v>
      </c>
      <c r="H26" s="188" t="s">
        <v>77</v>
      </c>
      <c r="I26" s="189" t="s">
        <v>1568</v>
      </c>
      <c r="J26" s="107"/>
    </row>
    <row r="27" spans="1:10" s="23" customFormat="1" ht="15" customHeight="1">
      <c r="A27" s="185" t="s">
        <v>278</v>
      </c>
      <c r="B27" s="185" t="s">
        <v>1569</v>
      </c>
      <c r="C27" s="186" t="s">
        <v>68</v>
      </c>
      <c r="D27" s="187" t="s">
        <v>234</v>
      </c>
      <c r="E27" s="187" t="s">
        <v>235</v>
      </c>
      <c r="F27" s="186" t="s">
        <v>69</v>
      </c>
      <c r="G27" s="187" t="s">
        <v>110</v>
      </c>
      <c r="H27" s="188" t="s">
        <v>77</v>
      </c>
      <c r="I27" s="189" t="s">
        <v>1570</v>
      </c>
      <c r="J27" s="107"/>
    </row>
    <row r="28" spans="1:10" ht="15" customHeight="1">
      <c r="A28" s="190"/>
      <c r="B28" s="190"/>
      <c r="C28" s="190"/>
      <c r="D28" s="190"/>
      <c r="E28" s="190"/>
      <c r="F28" s="190"/>
      <c r="G28" s="190"/>
      <c r="H28" s="125"/>
      <c r="I28" s="165"/>
      <c r="J28" s="105"/>
    </row>
    <row r="29" spans="1:10" ht="15" customHeight="1">
      <c r="A29" s="165"/>
      <c r="B29" s="165"/>
      <c r="C29" s="124"/>
      <c r="D29" s="166"/>
      <c r="E29" s="166"/>
      <c r="F29" s="124"/>
      <c r="G29" s="166"/>
      <c r="H29" s="125"/>
      <c r="I29" s="169" t="s">
        <v>1571</v>
      </c>
      <c r="J29" s="105"/>
    </row>
    <row r="30" spans="1:10" s="4" customFormat="1" ht="15" customHeight="1">
      <c r="A30" s="180" t="s">
        <v>276</v>
      </c>
      <c r="B30" s="180" t="s">
        <v>1560</v>
      </c>
      <c r="C30" s="181" t="s">
        <v>132</v>
      </c>
      <c r="D30" s="182" t="s">
        <v>22</v>
      </c>
      <c r="E30" s="182" t="s">
        <v>137</v>
      </c>
      <c r="F30" s="181" t="s">
        <v>69</v>
      </c>
      <c r="G30" s="182" t="s">
        <v>80</v>
      </c>
      <c r="H30" s="183" t="s">
        <v>90</v>
      </c>
      <c r="I30" s="184" t="s">
        <v>1475</v>
      </c>
      <c r="J30" s="106"/>
    </row>
    <row r="31" spans="1:10" ht="15" customHeight="1">
      <c r="A31" s="185" t="s">
        <v>277</v>
      </c>
      <c r="B31" s="185" t="s">
        <v>1561</v>
      </c>
      <c r="C31" s="186" t="s">
        <v>132</v>
      </c>
      <c r="D31" s="187" t="s">
        <v>108</v>
      </c>
      <c r="E31" s="187" t="s">
        <v>109</v>
      </c>
      <c r="F31" s="186" t="s">
        <v>69</v>
      </c>
      <c r="G31" s="187" t="s">
        <v>224</v>
      </c>
      <c r="H31" s="188" t="s">
        <v>102</v>
      </c>
      <c r="I31" s="189" t="s">
        <v>1572</v>
      </c>
      <c r="J31" s="105"/>
    </row>
    <row r="32" spans="1:10" ht="15" customHeight="1">
      <c r="A32" s="185" t="s">
        <v>278</v>
      </c>
      <c r="B32" s="185" t="s">
        <v>1562</v>
      </c>
      <c r="C32" s="186" t="s">
        <v>132</v>
      </c>
      <c r="D32" s="187" t="s">
        <v>85</v>
      </c>
      <c r="E32" s="187" t="s">
        <v>86</v>
      </c>
      <c r="F32" s="186" t="s">
        <v>69</v>
      </c>
      <c r="G32" s="187" t="s">
        <v>134</v>
      </c>
      <c r="H32" s="188" t="s">
        <v>102</v>
      </c>
      <c r="I32" s="189" t="s">
        <v>1573</v>
      </c>
      <c r="J32" s="105"/>
    </row>
    <row r="33" spans="1:10" ht="15" customHeight="1">
      <c r="A33" s="165"/>
      <c r="B33" s="165"/>
      <c r="C33" s="124"/>
      <c r="D33" s="166"/>
      <c r="E33" s="166"/>
      <c r="F33" s="124"/>
      <c r="G33" s="166"/>
      <c r="H33" s="125"/>
      <c r="I33" s="165"/>
      <c r="J33" s="105"/>
    </row>
    <row r="34" spans="1:10" ht="15" customHeight="1">
      <c r="A34" s="165"/>
      <c r="B34" s="165"/>
      <c r="C34" s="124"/>
      <c r="D34" s="166"/>
      <c r="E34" s="166"/>
      <c r="F34" s="124"/>
      <c r="G34" s="166"/>
      <c r="H34" s="125"/>
      <c r="I34" s="169" t="s">
        <v>1574</v>
      </c>
      <c r="J34" s="105"/>
    </row>
    <row r="35" spans="1:10" s="4" customFormat="1" ht="15" customHeight="1">
      <c r="A35" s="180" t="s">
        <v>276</v>
      </c>
      <c r="B35" s="180" t="s">
        <v>1575</v>
      </c>
      <c r="C35" s="181" t="s">
        <v>88</v>
      </c>
      <c r="D35" s="182" t="s">
        <v>106</v>
      </c>
      <c r="E35" s="182" t="s">
        <v>198</v>
      </c>
      <c r="F35" s="181" t="s">
        <v>69</v>
      </c>
      <c r="G35" s="182" t="s">
        <v>107</v>
      </c>
      <c r="H35" s="183" t="s">
        <v>87</v>
      </c>
      <c r="I35" s="184" t="s">
        <v>1438</v>
      </c>
      <c r="J35" s="106"/>
    </row>
    <row r="36" spans="1:10" ht="15" customHeight="1">
      <c r="A36" s="185" t="s">
        <v>277</v>
      </c>
      <c r="B36" s="185" t="s">
        <v>1576</v>
      </c>
      <c r="C36" s="186" t="s">
        <v>88</v>
      </c>
      <c r="D36" s="187" t="s">
        <v>114</v>
      </c>
      <c r="E36" s="187" t="s">
        <v>206</v>
      </c>
      <c r="F36" s="186" t="s">
        <v>69</v>
      </c>
      <c r="G36" s="187" t="s">
        <v>107</v>
      </c>
      <c r="H36" s="188" t="s">
        <v>87</v>
      </c>
      <c r="I36" s="189" t="s">
        <v>1577</v>
      </c>
      <c r="J36" s="105"/>
    </row>
    <row r="37" spans="1:10" ht="15" customHeight="1">
      <c r="A37" s="185" t="s">
        <v>278</v>
      </c>
      <c r="B37" s="185" t="s">
        <v>1578</v>
      </c>
      <c r="C37" s="186" t="s">
        <v>88</v>
      </c>
      <c r="D37" s="187" t="s">
        <v>5</v>
      </c>
      <c r="E37" s="187" t="s">
        <v>6</v>
      </c>
      <c r="F37" s="186" t="s">
        <v>69</v>
      </c>
      <c r="G37" s="187" t="s">
        <v>2</v>
      </c>
      <c r="H37" s="188" t="s">
        <v>215</v>
      </c>
      <c r="I37" s="189" t="s">
        <v>1579</v>
      </c>
      <c r="J37" s="105"/>
    </row>
    <row r="38" spans="1:10" s="23" customFormat="1" ht="15" customHeight="1">
      <c r="A38" s="165"/>
      <c r="B38" s="165"/>
      <c r="C38" s="124"/>
      <c r="D38" s="166"/>
      <c r="E38" s="166"/>
      <c r="F38" s="124"/>
      <c r="G38" s="166"/>
      <c r="H38" s="125"/>
      <c r="I38" s="165"/>
      <c r="J38" s="107"/>
    </row>
    <row r="39" spans="1:10" s="23" customFormat="1" ht="15" customHeight="1">
      <c r="A39" s="165"/>
      <c r="B39" s="165"/>
      <c r="C39" s="124"/>
      <c r="D39" s="166"/>
      <c r="E39" s="166"/>
      <c r="F39" s="124"/>
      <c r="G39" s="166"/>
      <c r="H39" s="125"/>
      <c r="I39" s="169" t="s">
        <v>1580</v>
      </c>
      <c r="J39" s="107"/>
    </row>
    <row r="40" spans="1:10" s="4" customFormat="1" ht="15" customHeight="1">
      <c r="A40" s="180" t="s">
        <v>276</v>
      </c>
      <c r="B40" s="180" t="s">
        <v>1581</v>
      </c>
      <c r="C40" s="181" t="s">
        <v>117</v>
      </c>
      <c r="D40" s="182" t="s">
        <v>339</v>
      </c>
      <c r="E40" s="182" t="s">
        <v>120</v>
      </c>
      <c r="F40" s="181" t="s">
        <v>69</v>
      </c>
      <c r="G40" s="182" t="s">
        <v>211</v>
      </c>
      <c r="H40" s="183" t="s">
        <v>121</v>
      </c>
      <c r="I40" s="184" t="s">
        <v>1515</v>
      </c>
      <c r="J40" s="106"/>
    </row>
    <row r="41" spans="1:10" ht="15" customHeight="1">
      <c r="A41" s="185" t="s">
        <v>277</v>
      </c>
      <c r="B41" s="185" t="s">
        <v>1582</v>
      </c>
      <c r="C41" s="186" t="s">
        <v>117</v>
      </c>
      <c r="D41" s="187" t="s">
        <v>0</v>
      </c>
      <c r="E41" s="187" t="s">
        <v>1</v>
      </c>
      <c r="F41" s="186" t="s">
        <v>69</v>
      </c>
      <c r="G41" s="187" t="s">
        <v>107</v>
      </c>
      <c r="H41" s="188" t="s">
        <v>99</v>
      </c>
      <c r="I41" s="189" t="s">
        <v>1583</v>
      </c>
      <c r="J41" s="105"/>
    </row>
    <row r="42" spans="1:10" ht="15" customHeight="1">
      <c r="A42" s="185" t="s">
        <v>278</v>
      </c>
      <c r="B42" s="185" t="s">
        <v>1584</v>
      </c>
      <c r="C42" s="186" t="s">
        <v>117</v>
      </c>
      <c r="D42" s="187" t="s">
        <v>7</v>
      </c>
      <c r="E42" s="187" t="s">
        <v>8</v>
      </c>
      <c r="F42" s="186" t="s">
        <v>94</v>
      </c>
      <c r="G42" s="187" t="s">
        <v>9</v>
      </c>
      <c r="H42" s="188" t="s">
        <v>10</v>
      </c>
      <c r="I42" s="189" t="s">
        <v>1585</v>
      </c>
      <c r="J42" s="105"/>
    </row>
    <row r="43" spans="1:10" s="23" customFormat="1" ht="15" customHeight="1">
      <c r="A43" s="165"/>
      <c r="B43" s="165"/>
      <c r="C43" s="124"/>
      <c r="D43" s="166"/>
      <c r="E43" s="166"/>
      <c r="F43" s="124"/>
      <c r="G43" s="166"/>
      <c r="H43" s="125"/>
      <c r="I43" s="165"/>
      <c r="J43" s="107"/>
    </row>
    <row r="44" spans="1:10" s="23" customFormat="1" ht="15" customHeight="1">
      <c r="A44" s="165"/>
      <c r="B44" s="165"/>
      <c r="C44" s="124"/>
      <c r="D44" s="166"/>
      <c r="E44" s="166"/>
      <c r="F44" s="124"/>
      <c r="G44" s="166"/>
      <c r="H44" s="125"/>
      <c r="I44" s="169" t="s">
        <v>1586</v>
      </c>
      <c r="J44" s="107"/>
    </row>
    <row r="45" spans="1:10" s="4" customFormat="1" ht="15" customHeight="1">
      <c r="A45" s="180" t="s">
        <v>276</v>
      </c>
      <c r="B45" s="180" t="s">
        <v>1563</v>
      </c>
      <c r="C45" s="181" t="s">
        <v>84</v>
      </c>
      <c r="D45" s="182" t="s">
        <v>122</v>
      </c>
      <c r="E45" s="182" t="s">
        <v>123</v>
      </c>
      <c r="F45" s="181" t="s">
        <v>69</v>
      </c>
      <c r="G45" s="182" t="s">
        <v>80</v>
      </c>
      <c r="H45" s="183" t="s">
        <v>96</v>
      </c>
      <c r="I45" s="184" t="s">
        <v>1430</v>
      </c>
      <c r="J45" s="106"/>
    </row>
    <row r="46" spans="1:10" ht="15" customHeight="1">
      <c r="A46" s="185" t="s">
        <v>277</v>
      </c>
      <c r="B46" s="185" t="s">
        <v>1564</v>
      </c>
      <c r="C46" s="186" t="s">
        <v>84</v>
      </c>
      <c r="D46" s="187" t="s">
        <v>100</v>
      </c>
      <c r="E46" s="187" t="s">
        <v>101</v>
      </c>
      <c r="F46" s="186" t="s">
        <v>69</v>
      </c>
      <c r="G46" s="187" t="s">
        <v>95</v>
      </c>
      <c r="H46" s="188" t="s">
        <v>96</v>
      </c>
      <c r="I46" s="189" t="s">
        <v>1587</v>
      </c>
      <c r="J46" s="105"/>
    </row>
    <row r="47" spans="1:10" ht="15" customHeight="1">
      <c r="A47" s="185" t="s">
        <v>278</v>
      </c>
      <c r="B47" s="185" t="s">
        <v>1565</v>
      </c>
      <c r="C47" s="186" t="s">
        <v>84</v>
      </c>
      <c r="D47" s="187" t="s">
        <v>113</v>
      </c>
      <c r="E47" s="187" t="s">
        <v>244</v>
      </c>
      <c r="F47" s="186" t="s">
        <v>69</v>
      </c>
      <c r="G47" s="187" t="s">
        <v>80</v>
      </c>
      <c r="H47" s="188" t="s">
        <v>96</v>
      </c>
      <c r="I47" s="189" t="s">
        <v>1588</v>
      </c>
      <c r="J47" s="105"/>
    </row>
    <row r="48" spans="1:10" ht="15" customHeight="1">
      <c r="A48" s="165"/>
      <c r="B48" s="165"/>
      <c r="C48" s="124"/>
      <c r="D48" s="166"/>
      <c r="E48" s="166"/>
      <c r="F48" s="124"/>
      <c r="G48" s="166"/>
      <c r="H48" s="125"/>
      <c r="I48" s="165"/>
      <c r="J48" s="105"/>
    </row>
    <row r="49" spans="1:10" ht="15" customHeight="1">
      <c r="A49" s="165"/>
      <c r="B49" s="165"/>
      <c r="C49" s="124"/>
      <c r="D49" s="166"/>
      <c r="E49" s="166"/>
      <c r="F49" s="124"/>
      <c r="G49" s="166"/>
      <c r="H49" s="125"/>
      <c r="I49" s="169" t="s">
        <v>1589</v>
      </c>
      <c r="J49" s="105"/>
    </row>
    <row r="50" spans="1:10" s="5" customFormat="1" ht="15" customHeight="1">
      <c r="A50" s="180" t="s">
        <v>276</v>
      </c>
      <c r="B50" s="180" t="s">
        <v>1558</v>
      </c>
      <c r="C50" s="181" t="s">
        <v>91</v>
      </c>
      <c r="D50" s="182" t="s">
        <v>82</v>
      </c>
      <c r="E50" s="182" t="s">
        <v>83</v>
      </c>
      <c r="F50" s="181" t="s">
        <v>69</v>
      </c>
      <c r="G50" s="182" t="s">
        <v>78</v>
      </c>
      <c r="H50" s="183" t="s">
        <v>79</v>
      </c>
      <c r="I50" s="184" t="s">
        <v>1427</v>
      </c>
      <c r="J50" s="108"/>
    </row>
    <row r="51" spans="1:10" ht="15" customHeight="1">
      <c r="A51" s="185" t="s">
        <v>277</v>
      </c>
      <c r="B51" s="185" t="s">
        <v>1590</v>
      </c>
      <c r="C51" s="186" t="s">
        <v>91</v>
      </c>
      <c r="D51" s="187" t="s">
        <v>208</v>
      </c>
      <c r="E51" s="187" t="s">
        <v>209</v>
      </c>
      <c r="F51" s="186" t="s">
        <v>69</v>
      </c>
      <c r="G51" s="187" t="s">
        <v>95</v>
      </c>
      <c r="H51" s="188" t="s">
        <v>79</v>
      </c>
      <c r="I51" s="189" t="s">
        <v>1591</v>
      </c>
      <c r="J51" s="105"/>
    </row>
    <row r="52" spans="1:10" ht="15" customHeight="1">
      <c r="A52" s="185" t="s">
        <v>278</v>
      </c>
      <c r="B52" s="185" t="s">
        <v>1592</v>
      </c>
      <c r="C52" s="186" t="s">
        <v>91</v>
      </c>
      <c r="D52" s="187" t="s">
        <v>199</v>
      </c>
      <c r="E52" s="187" t="s">
        <v>205</v>
      </c>
      <c r="F52" s="186" t="s">
        <v>69</v>
      </c>
      <c r="G52" s="187" t="s">
        <v>75</v>
      </c>
      <c r="H52" s="188" t="s">
        <v>200</v>
      </c>
      <c r="I52" s="189" t="s">
        <v>1593</v>
      </c>
      <c r="J52" s="105"/>
    </row>
    <row r="53" spans="1:10" s="4" customFormat="1" ht="15" customHeight="1">
      <c r="A53" s="165"/>
      <c r="B53" s="165"/>
      <c r="C53" s="124"/>
      <c r="D53" s="166"/>
      <c r="E53" s="166"/>
      <c r="F53" s="124"/>
      <c r="G53" s="166"/>
      <c r="H53" s="125"/>
      <c r="I53" s="165"/>
      <c r="J53" s="106"/>
    </row>
    <row r="54" spans="1:10" ht="15" customHeight="1">
      <c r="A54" s="165"/>
      <c r="B54" s="165"/>
      <c r="C54" s="124"/>
      <c r="D54" s="166"/>
      <c r="E54" s="166"/>
      <c r="F54" s="124"/>
      <c r="G54" s="166"/>
      <c r="H54" s="125"/>
      <c r="I54" s="169"/>
      <c r="J54" s="105"/>
    </row>
    <row r="55" spans="1:10" ht="12.75">
      <c r="A55" s="165"/>
      <c r="B55" s="165"/>
      <c r="C55" s="124"/>
      <c r="D55" s="166"/>
      <c r="E55" s="166"/>
      <c r="F55" s="124"/>
      <c r="G55" s="166"/>
      <c r="H55" s="125"/>
      <c r="I55" s="165"/>
      <c r="J55" s="105"/>
    </row>
    <row r="56" spans="1:10" ht="12.75">
      <c r="A56" s="165"/>
      <c r="B56" s="165"/>
      <c r="C56" s="124"/>
      <c r="D56" s="166"/>
      <c r="E56" s="166"/>
      <c r="F56" s="124"/>
      <c r="G56" s="166"/>
      <c r="H56" s="125"/>
      <c r="I56" s="165"/>
      <c r="J56" s="105"/>
    </row>
    <row r="57" spans="1:10" ht="12.75">
      <c r="A57" s="165"/>
      <c r="B57" s="165"/>
      <c r="C57" s="124"/>
      <c r="D57" s="166"/>
      <c r="E57" s="166"/>
      <c r="F57" s="124"/>
      <c r="G57" s="166"/>
      <c r="H57" s="125"/>
      <c r="I57" s="165"/>
      <c r="J57" s="105"/>
    </row>
    <row r="58" spans="1:10" ht="12.75">
      <c r="A58" s="165"/>
      <c r="B58" s="165"/>
      <c r="C58" s="124"/>
      <c r="D58" s="166"/>
      <c r="E58" s="166"/>
      <c r="F58" s="124"/>
      <c r="G58" s="166"/>
      <c r="H58" s="125"/>
      <c r="I58" s="165"/>
      <c r="J58" s="105"/>
    </row>
    <row r="59" spans="1:10" ht="12.75">
      <c r="A59" s="165"/>
      <c r="B59" s="165"/>
      <c r="C59" s="124"/>
      <c r="D59" s="166"/>
      <c r="E59" s="166"/>
      <c r="F59" s="124"/>
      <c r="G59" s="166"/>
      <c r="H59" s="125"/>
      <c r="I59" s="165"/>
      <c r="J59" s="105"/>
    </row>
    <row r="60" spans="1:10" ht="12.75">
      <c r="A60" s="165"/>
      <c r="B60" s="165"/>
      <c r="C60" s="124"/>
      <c r="D60" s="166"/>
      <c r="E60" s="166"/>
      <c r="F60" s="124"/>
      <c r="G60" s="166"/>
      <c r="H60" s="125"/>
      <c r="I60" s="165"/>
      <c r="J60" s="105"/>
    </row>
    <row r="61" spans="1:10" ht="12.75">
      <c r="A61" s="165"/>
      <c r="B61" s="165"/>
      <c r="C61" s="124"/>
      <c r="D61" s="166"/>
      <c r="E61" s="166"/>
      <c r="F61" s="124"/>
      <c r="G61" s="166"/>
      <c r="H61" s="125"/>
      <c r="I61" s="165"/>
      <c r="J61" s="105"/>
    </row>
    <row r="62" spans="1:10" ht="12.75">
      <c r="A62" s="165"/>
      <c r="B62" s="165"/>
      <c r="C62" s="124"/>
      <c r="D62" s="166"/>
      <c r="E62" s="166"/>
      <c r="F62" s="124"/>
      <c r="G62" s="166"/>
      <c r="H62" s="125"/>
      <c r="I62" s="165"/>
      <c r="J62" s="105"/>
    </row>
    <row r="63" spans="1:10" ht="12.75">
      <c r="A63" s="165"/>
      <c r="B63" s="165"/>
      <c r="C63" s="124"/>
      <c r="D63" s="166"/>
      <c r="E63" s="166"/>
      <c r="F63" s="124"/>
      <c r="G63" s="166"/>
      <c r="H63" s="125"/>
      <c r="I63" s="165"/>
      <c r="J63" s="105"/>
    </row>
    <row r="64" spans="1:10" ht="12.75">
      <c r="A64" s="165"/>
      <c r="B64" s="165"/>
      <c r="C64" s="124"/>
      <c r="D64" s="166"/>
      <c r="E64" s="166"/>
      <c r="F64" s="124"/>
      <c r="G64" s="166"/>
      <c r="H64" s="125"/>
      <c r="I64" s="165"/>
      <c r="J64" s="105"/>
    </row>
    <row r="65" spans="1:10" ht="12.75">
      <c r="A65" s="165"/>
      <c r="B65" s="165"/>
      <c r="C65" s="124"/>
      <c r="D65" s="166"/>
      <c r="E65" s="166"/>
      <c r="F65" s="124"/>
      <c r="G65" s="166"/>
      <c r="H65" s="125"/>
      <c r="I65" s="165"/>
      <c r="J65" s="105"/>
    </row>
    <row r="66" spans="1:10" ht="12.75">
      <c r="A66" s="165"/>
      <c r="B66" s="165"/>
      <c r="C66" s="124"/>
      <c r="D66" s="166"/>
      <c r="E66" s="166"/>
      <c r="F66" s="124"/>
      <c r="G66" s="166"/>
      <c r="H66" s="125"/>
      <c r="I66" s="165"/>
      <c r="J66" s="105"/>
    </row>
    <row r="67" spans="1:10" ht="12.75">
      <c r="A67" s="165"/>
      <c r="B67" s="165"/>
      <c r="C67" s="124"/>
      <c r="D67" s="166"/>
      <c r="E67" s="166"/>
      <c r="F67" s="124"/>
      <c r="G67" s="166"/>
      <c r="H67" s="125"/>
      <c r="I67" s="165"/>
      <c r="J67" s="105"/>
    </row>
    <row r="68" spans="1:10" ht="12.75">
      <c r="A68" s="165"/>
      <c r="B68" s="165"/>
      <c r="C68" s="124"/>
      <c r="D68" s="166"/>
      <c r="E68" s="166"/>
      <c r="F68" s="124"/>
      <c r="G68" s="166"/>
      <c r="H68" s="125"/>
      <c r="I68" s="165"/>
      <c r="J68" s="105"/>
    </row>
    <row r="69" spans="1:10" ht="12.75">
      <c r="A69" s="165"/>
      <c r="B69" s="165"/>
      <c r="C69" s="124"/>
      <c r="D69" s="166"/>
      <c r="E69" s="166"/>
      <c r="F69" s="124"/>
      <c r="G69" s="166"/>
      <c r="H69" s="125"/>
      <c r="I69" s="165"/>
      <c r="J69" s="105"/>
    </row>
    <row r="70" spans="1:10" ht="12.75">
      <c r="A70" s="165"/>
      <c r="B70" s="165"/>
      <c r="C70" s="124"/>
      <c r="D70" s="166"/>
      <c r="E70" s="166"/>
      <c r="F70" s="124"/>
      <c r="G70" s="166"/>
      <c r="H70" s="125"/>
      <c r="I70" s="165"/>
      <c r="J70" s="105"/>
    </row>
    <row r="71" spans="1:10" ht="12.75">
      <c r="A71" s="165"/>
      <c r="B71" s="165"/>
      <c r="C71" s="124"/>
      <c r="D71" s="166"/>
      <c r="E71" s="166"/>
      <c r="F71" s="124"/>
      <c r="G71" s="166"/>
      <c r="H71" s="125"/>
      <c r="I71" s="165"/>
      <c r="J71" s="105"/>
    </row>
    <row r="72" spans="1:10" ht="12.75">
      <c r="A72" s="165"/>
      <c r="B72" s="165"/>
      <c r="C72" s="124"/>
      <c r="D72" s="166"/>
      <c r="E72" s="166"/>
      <c r="F72" s="124"/>
      <c r="G72" s="166"/>
      <c r="H72" s="125"/>
      <c r="I72" s="165"/>
      <c r="J72" s="105"/>
    </row>
    <row r="73" spans="1:9" ht="12.75">
      <c r="A73" s="165"/>
      <c r="B73" s="165"/>
      <c r="C73" s="124"/>
      <c r="D73" s="116"/>
      <c r="E73" s="116"/>
      <c r="F73" s="124"/>
      <c r="G73" s="116"/>
      <c r="H73" s="125"/>
      <c r="I73" s="165"/>
    </row>
    <row r="74" spans="1:9" ht="12.75">
      <c r="A74" s="165"/>
      <c r="B74" s="165"/>
      <c r="C74" s="124"/>
      <c r="D74" s="116"/>
      <c r="E74" s="116"/>
      <c r="F74" s="124"/>
      <c r="G74" s="116"/>
      <c r="H74" s="125"/>
      <c r="I74" s="165"/>
    </row>
    <row r="75" spans="1:9" ht="12.75">
      <c r="A75" s="165"/>
      <c r="B75" s="165"/>
      <c r="C75" s="124"/>
      <c r="D75" s="116"/>
      <c r="E75" s="116"/>
      <c r="F75" s="124"/>
      <c r="G75" s="116"/>
      <c r="H75" s="125"/>
      <c r="I75" s="165"/>
    </row>
    <row r="76" spans="1:9" ht="12.75">
      <c r="A76" s="165"/>
      <c r="B76" s="165"/>
      <c r="C76" s="124"/>
      <c r="D76" s="116"/>
      <c r="E76" s="116"/>
      <c r="F76" s="124"/>
      <c r="G76" s="116"/>
      <c r="H76" s="125"/>
      <c r="I76" s="165"/>
    </row>
    <row r="77" spans="1:9" ht="12.75">
      <c r="A77" s="165"/>
      <c r="B77" s="165"/>
      <c r="C77" s="124"/>
      <c r="D77" s="116"/>
      <c r="E77" s="116"/>
      <c r="F77" s="124"/>
      <c r="G77" s="116"/>
      <c r="H77" s="125"/>
      <c r="I77" s="165"/>
    </row>
    <row r="78" spans="1:9" ht="12.75">
      <c r="A78" s="165"/>
      <c r="B78" s="165"/>
      <c r="C78" s="124"/>
      <c r="D78" s="116"/>
      <c r="E78" s="116"/>
      <c r="F78" s="124"/>
      <c r="G78" s="116"/>
      <c r="H78" s="125"/>
      <c r="I78" s="165"/>
    </row>
    <row r="79" spans="1:9" ht="12.75">
      <c r="A79" s="165"/>
      <c r="B79" s="165"/>
      <c r="C79" s="124"/>
      <c r="D79" s="116"/>
      <c r="E79" s="116"/>
      <c r="F79" s="124"/>
      <c r="G79" s="116"/>
      <c r="H79" s="125"/>
      <c r="I79" s="165"/>
    </row>
    <row r="80" spans="1:9" ht="12.75">
      <c r="A80" s="165"/>
      <c r="B80" s="165"/>
      <c r="C80" s="124"/>
      <c r="D80" s="116"/>
      <c r="E80" s="116"/>
      <c r="F80" s="124"/>
      <c r="G80" s="116"/>
      <c r="H80" s="125"/>
      <c r="I80" s="165"/>
    </row>
    <row r="81" spans="1:9" ht="12.75">
      <c r="A81" s="165"/>
      <c r="B81" s="165"/>
      <c r="C81" s="124"/>
      <c r="D81" s="116"/>
      <c r="E81" s="116"/>
      <c r="F81" s="124"/>
      <c r="G81" s="116"/>
      <c r="H81" s="125"/>
      <c r="I81" s="165"/>
    </row>
    <row r="82" spans="1:9" ht="12.75">
      <c r="A82" s="165"/>
      <c r="B82" s="165"/>
      <c r="C82" s="124"/>
      <c r="D82" s="116"/>
      <c r="E82" s="116"/>
      <c r="F82" s="124"/>
      <c r="G82" s="116"/>
      <c r="H82" s="125"/>
      <c r="I82" s="165"/>
    </row>
    <row r="83" spans="1:9" ht="12.75">
      <c r="A83" s="165"/>
      <c r="B83" s="165"/>
      <c r="C83" s="124"/>
      <c r="D83" s="116"/>
      <c r="E83" s="116"/>
      <c r="F83" s="124"/>
      <c r="G83" s="116"/>
      <c r="H83" s="125"/>
      <c r="I83" s="165"/>
    </row>
    <row r="84" spans="1:9" ht="12.75">
      <c r="A84" s="165"/>
      <c r="B84" s="165"/>
      <c r="C84" s="124"/>
      <c r="D84" s="116"/>
      <c r="E84" s="116"/>
      <c r="F84" s="124"/>
      <c r="G84" s="116"/>
      <c r="H84" s="125"/>
      <c r="I84" s="165"/>
    </row>
    <row r="85" spans="1:9" ht="12.75">
      <c r="A85" s="165"/>
      <c r="B85" s="165"/>
      <c r="C85" s="124"/>
      <c r="D85" s="116"/>
      <c r="E85" s="116"/>
      <c r="F85" s="124"/>
      <c r="G85" s="116"/>
      <c r="H85" s="125"/>
      <c r="I85" s="165"/>
    </row>
    <row r="86" spans="1:9" ht="12.75">
      <c r="A86" s="165"/>
      <c r="B86" s="165"/>
      <c r="C86" s="124"/>
      <c r="D86" s="116"/>
      <c r="E86" s="116"/>
      <c r="F86" s="124"/>
      <c r="G86" s="116"/>
      <c r="H86" s="125"/>
      <c r="I86" s="165"/>
    </row>
    <row r="87" spans="1:9" ht="12.75">
      <c r="A87" s="165"/>
      <c r="B87" s="165"/>
      <c r="C87" s="124"/>
      <c r="D87" s="116"/>
      <c r="E87" s="116"/>
      <c r="F87" s="124"/>
      <c r="G87" s="116"/>
      <c r="H87" s="125"/>
      <c r="I87" s="165"/>
    </row>
    <row r="88" spans="1:9" ht="12.75">
      <c r="A88" s="165"/>
      <c r="B88" s="165"/>
      <c r="C88" s="124"/>
      <c r="D88" s="116"/>
      <c r="E88" s="116"/>
      <c r="F88" s="124"/>
      <c r="G88" s="116"/>
      <c r="H88" s="125"/>
      <c r="I88" s="165"/>
    </row>
    <row r="89" spans="1:9" ht="12.75">
      <c r="A89" s="165"/>
      <c r="B89" s="165"/>
      <c r="C89" s="124"/>
      <c r="D89" s="116"/>
      <c r="E89" s="116"/>
      <c r="F89" s="124"/>
      <c r="G89" s="116"/>
      <c r="H89" s="125"/>
      <c r="I89" s="165"/>
    </row>
    <row r="90" spans="1:9" ht="12.75">
      <c r="A90" s="165"/>
      <c r="B90" s="165"/>
      <c r="C90" s="124"/>
      <c r="D90" s="116"/>
      <c r="E90" s="116"/>
      <c r="F90" s="124"/>
      <c r="G90" s="116"/>
      <c r="H90" s="125"/>
      <c r="I90" s="165"/>
    </row>
    <row r="91" spans="1:9" ht="12.75">
      <c r="A91" s="165"/>
      <c r="B91" s="165"/>
      <c r="C91" s="124"/>
      <c r="D91" s="116"/>
      <c r="E91" s="116"/>
      <c r="F91" s="124"/>
      <c r="G91" s="116"/>
      <c r="H91" s="125"/>
      <c r="I91" s="165"/>
    </row>
    <row r="92" spans="1:9" ht="12.75">
      <c r="A92" s="165"/>
      <c r="B92" s="165"/>
      <c r="C92" s="124"/>
      <c r="D92" s="116"/>
      <c r="E92" s="116"/>
      <c r="F92" s="124"/>
      <c r="G92" s="116"/>
      <c r="H92" s="125"/>
      <c r="I92" s="165"/>
    </row>
    <row r="93" spans="1:9" ht="12.75">
      <c r="A93" s="165"/>
      <c r="B93" s="165"/>
      <c r="C93" s="124"/>
      <c r="D93" s="116"/>
      <c r="E93" s="116"/>
      <c r="F93" s="124"/>
      <c r="G93" s="116"/>
      <c r="H93" s="125"/>
      <c r="I93" s="165"/>
    </row>
    <row r="94" spans="1:9" ht="12.75">
      <c r="A94" s="165"/>
      <c r="B94" s="165"/>
      <c r="C94" s="124"/>
      <c r="D94" s="116"/>
      <c r="E94" s="116"/>
      <c r="F94" s="124"/>
      <c r="G94" s="116"/>
      <c r="H94" s="125"/>
      <c r="I94" s="165"/>
    </row>
    <row r="95" spans="1:9" ht="12.75">
      <c r="A95" s="165"/>
      <c r="B95" s="165"/>
      <c r="C95" s="124"/>
      <c r="D95" s="116"/>
      <c r="E95" s="116"/>
      <c r="F95" s="124"/>
      <c r="G95" s="116"/>
      <c r="H95" s="125"/>
      <c r="I95" s="165"/>
    </row>
    <row r="96" spans="1:9" ht="12.75">
      <c r="A96" s="165"/>
      <c r="B96" s="165"/>
      <c r="C96" s="124"/>
      <c r="D96" s="116"/>
      <c r="E96" s="116"/>
      <c r="F96" s="124"/>
      <c r="G96" s="116"/>
      <c r="H96" s="125"/>
      <c r="I96" s="165"/>
    </row>
    <row r="97" spans="1:9" ht="12.75">
      <c r="A97" s="165"/>
      <c r="B97" s="165"/>
      <c r="C97" s="124"/>
      <c r="D97" s="116"/>
      <c r="E97" s="116"/>
      <c r="F97" s="124"/>
      <c r="G97" s="116"/>
      <c r="H97" s="125"/>
      <c r="I97" s="165"/>
    </row>
    <row r="98" spans="1:9" ht="12.75">
      <c r="A98" s="165"/>
      <c r="B98" s="165"/>
      <c r="C98" s="124"/>
      <c r="D98" s="116"/>
      <c r="E98" s="116"/>
      <c r="F98" s="124"/>
      <c r="G98" s="116"/>
      <c r="H98" s="125"/>
      <c r="I98" s="165"/>
    </row>
    <row r="99" spans="1:9" ht="12.75">
      <c r="A99" s="165"/>
      <c r="B99" s="165"/>
      <c r="C99" s="124"/>
      <c r="D99" s="116"/>
      <c r="E99" s="116"/>
      <c r="F99" s="124"/>
      <c r="G99" s="116"/>
      <c r="H99" s="125"/>
      <c r="I99" s="165"/>
    </row>
    <row r="100" spans="1:9" ht="12.75">
      <c r="A100" s="165"/>
      <c r="B100" s="165"/>
      <c r="C100" s="124"/>
      <c r="D100" s="116"/>
      <c r="E100" s="116"/>
      <c r="F100" s="124"/>
      <c r="G100" s="116"/>
      <c r="H100" s="125"/>
      <c r="I100" s="165"/>
    </row>
    <row r="101" spans="1:9" ht="12.75">
      <c r="A101" s="165"/>
      <c r="B101" s="165"/>
      <c r="C101" s="124"/>
      <c r="D101" s="116"/>
      <c r="E101" s="116"/>
      <c r="F101" s="124"/>
      <c r="G101" s="116"/>
      <c r="H101" s="125"/>
      <c r="I101" s="165"/>
    </row>
    <row r="102" spans="1:9" ht="12.75">
      <c r="A102" s="165"/>
      <c r="B102" s="165"/>
      <c r="C102" s="124"/>
      <c r="D102" s="116"/>
      <c r="E102" s="116"/>
      <c r="F102" s="124"/>
      <c r="G102" s="116"/>
      <c r="H102" s="125"/>
      <c r="I102" s="165"/>
    </row>
    <row r="103" spans="1:9" ht="12.75">
      <c r="A103" s="165"/>
      <c r="B103" s="165"/>
      <c r="C103" s="124"/>
      <c r="D103" s="116"/>
      <c r="E103" s="116"/>
      <c r="F103" s="124"/>
      <c r="G103" s="116"/>
      <c r="H103" s="125"/>
      <c r="I103" s="165"/>
    </row>
    <row r="104" spans="1:9" ht="12.75">
      <c r="A104" s="165"/>
      <c r="B104" s="165"/>
      <c r="C104" s="124"/>
      <c r="D104" s="116"/>
      <c r="E104" s="116"/>
      <c r="F104" s="124"/>
      <c r="G104" s="116"/>
      <c r="H104" s="125"/>
      <c r="I104" s="165"/>
    </row>
    <row r="105" spans="1:9" ht="12.75">
      <c r="A105" s="165"/>
      <c r="B105" s="165"/>
      <c r="C105" s="124"/>
      <c r="D105" s="116"/>
      <c r="E105" s="116"/>
      <c r="F105" s="124"/>
      <c r="G105" s="116"/>
      <c r="H105" s="125"/>
      <c r="I105" s="165"/>
    </row>
    <row r="106" spans="1:9" ht="12.75">
      <c r="A106" s="165"/>
      <c r="B106" s="165"/>
      <c r="C106" s="124"/>
      <c r="D106" s="116"/>
      <c r="E106" s="116"/>
      <c r="F106" s="124"/>
      <c r="G106" s="116"/>
      <c r="H106" s="125"/>
      <c r="I106" s="165"/>
    </row>
    <row r="107" spans="1:9" ht="12.75">
      <c r="A107" s="165"/>
      <c r="B107" s="165"/>
      <c r="C107" s="124"/>
      <c r="D107" s="116"/>
      <c r="E107" s="116"/>
      <c r="F107" s="124"/>
      <c r="G107" s="116"/>
      <c r="H107" s="125"/>
      <c r="I107" s="165"/>
    </row>
    <row r="108" spans="1:9" ht="12.75">
      <c r="A108" s="165"/>
      <c r="B108" s="165"/>
      <c r="C108" s="124"/>
      <c r="D108" s="116"/>
      <c r="E108" s="116"/>
      <c r="F108" s="124"/>
      <c r="G108" s="116"/>
      <c r="H108" s="125"/>
      <c r="I108" s="165"/>
    </row>
    <row r="109" spans="1:9" ht="12.75">
      <c r="A109" s="165"/>
      <c r="B109" s="165"/>
      <c r="C109" s="124"/>
      <c r="D109" s="116"/>
      <c r="E109" s="116"/>
      <c r="F109" s="124"/>
      <c r="G109" s="116"/>
      <c r="H109" s="125"/>
      <c r="I109" s="165"/>
    </row>
    <row r="110" spans="1:9" ht="12.75">
      <c r="A110" s="165"/>
      <c r="B110" s="165"/>
      <c r="C110" s="124"/>
      <c r="D110" s="116"/>
      <c r="E110" s="116"/>
      <c r="F110" s="124"/>
      <c r="G110" s="116"/>
      <c r="H110" s="125"/>
      <c r="I110" s="165"/>
    </row>
    <row r="111" spans="1:9" ht="12.75">
      <c r="A111" s="165"/>
      <c r="B111" s="165"/>
      <c r="C111" s="124"/>
      <c r="D111" s="116"/>
      <c r="E111" s="116"/>
      <c r="F111" s="124"/>
      <c r="G111" s="116"/>
      <c r="H111" s="125"/>
      <c r="I111" s="165"/>
    </row>
    <row r="112" spans="1:9" ht="12.75">
      <c r="A112" s="165"/>
      <c r="B112" s="165"/>
      <c r="C112" s="124"/>
      <c r="D112" s="116"/>
      <c r="E112" s="116"/>
      <c r="F112" s="124"/>
      <c r="G112" s="116"/>
      <c r="H112" s="125"/>
      <c r="I112" s="165"/>
    </row>
    <row r="113" spans="1:9" ht="12.75">
      <c r="A113" s="165"/>
      <c r="B113" s="165"/>
      <c r="C113" s="124"/>
      <c r="D113" s="116"/>
      <c r="E113" s="116"/>
      <c r="F113" s="124"/>
      <c r="G113" s="116"/>
      <c r="H113" s="125"/>
      <c r="I113" s="165"/>
    </row>
    <row r="114" spans="1:9" ht="12.75">
      <c r="A114" s="165"/>
      <c r="B114" s="165"/>
      <c r="C114" s="124"/>
      <c r="D114" s="116"/>
      <c r="E114" s="116"/>
      <c r="F114" s="124"/>
      <c r="G114" s="116"/>
      <c r="H114" s="125"/>
      <c r="I114" s="165"/>
    </row>
    <row r="115" spans="1:9" ht="12.75">
      <c r="A115" s="165"/>
      <c r="B115" s="165"/>
      <c r="C115" s="124"/>
      <c r="D115" s="116"/>
      <c r="E115" s="116"/>
      <c r="F115" s="124"/>
      <c r="G115" s="116"/>
      <c r="H115" s="125"/>
      <c r="I115" s="165"/>
    </row>
    <row r="116" spans="1:9" ht="12.75">
      <c r="A116" s="165"/>
      <c r="B116" s="165"/>
      <c r="C116" s="124"/>
      <c r="D116" s="116"/>
      <c r="E116" s="116"/>
      <c r="F116" s="124"/>
      <c r="G116" s="116"/>
      <c r="H116" s="125"/>
      <c r="I116" s="165"/>
    </row>
    <row r="117" spans="1:9" ht="12.75">
      <c r="A117" s="165"/>
      <c r="B117" s="165"/>
      <c r="C117" s="124"/>
      <c r="D117" s="116"/>
      <c r="E117" s="116"/>
      <c r="F117" s="124"/>
      <c r="G117" s="116"/>
      <c r="H117" s="125"/>
      <c r="I117" s="165"/>
    </row>
    <row r="118" spans="1:9" ht="12.75">
      <c r="A118" s="165"/>
      <c r="B118" s="165"/>
      <c r="C118" s="124"/>
      <c r="D118" s="116"/>
      <c r="E118" s="116"/>
      <c r="F118" s="124"/>
      <c r="G118" s="116"/>
      <c r="H118" s="125"/>
      <c r="I118" s="165"/>
    </row>
    <row r="119" spans="1:9" ht="12.75">
      <c r="A119" s="165"/>
      <c r="B119" s="165"/>
      <c r="C119" s="124"/>
      <c r="D119" s="116"/>
      <c r="E119" s="116"/>
      <c r="F119" s="124"/>
      <c r="G119" s="116"/>
      <c r="H119" s="125"/>
      <c r="I119" s="165"/>
    </row>
    <row r="120" spans="1:9" ht="12.75">
      <c r="A120" s="165"/>
      <c r="B120" s="165"/>
      <c r="C120" s="124"/>
      <c r="D120" s="116"/>
      <c r="E120" s="116"/>
      <c r="F120" s="124"/>
      <c r="G120" s="116"/>
      <c r="H120" s="125"/>
      <c r="I120" s="165"/>
    </row>
    <row r="121" spans="1:9" ht="12.75">
      <c r="A121" s="165"/>
      <c r="B121" s="165"/>
      <c r="C121" s="124"/>
      <c r="D121" s="116"/>
      <c r="E121" s="116"/>
      <c r="F121" s="124"/>
      <c r="G121" s="116"/>
      <c r="H121" s="125"/>
      <c r="I121" s="165"/>
    </row>
    <row r="122" spans="1:9" ht="12.75">
      <c r="A122" s="165"/>
      <c r="B122" s="165"/>
      <c r="C122" s="124"/>
      <c r="D122" s="116"/>
      <c r="E122" s="116"/>
      <c r="F122" s="124"/>
      <c r="G122" s="116"/>
      <c r="H122" s="125"/>
      <c r="I122" s="165"/>
    </row>
    <row r="123" spans="1:9" ht="12.75">
      <c r="A123" s="165"/>
      <c r="B123" s="165"/>
      <c r="C123" s="124"/>
      <c r="D123" s="116"/>
      <c r="E123" s="116"/>
      <c r="F123" s="124"/>
      <c r="G123" s="116"/>
      <c r="H123" s="125"/>
      <c r="I123" s="165"/>
    </row>
    <row r="124" spans="1:9" ht="12.75">
      <c r="A124" s="165"/>
      <c r="B124" s="165"/>
      <c r="C124" s="124"/>
      <c r="D124" s="116"/>
      <c r="E124" s="116"/>
      <c r="F124" s="124"/>
      <c r="G124" s="116"/>
      <c r="H124" s="125"/>
      <c r="I124" s="165"/>
    </row>
    <row r="125" spans="1:9" ht="12.75">
      <c r="A125" s="165"/>
      <c r="B125" s="165"/>
      <c r="C125" s="124"/>
      <c r="D125" s="116"/>
      <c r="E125" s="116"/>
      <c r="F125" s="124"/>
      <c r="G125" s="116"/>
      <c r="H125" s="125"/>
      <c r="I125" s="165"/>
    </row>
    <row r="126" spans="1:9" ht="12.75">
      <c r="A126" s="165"/>
      <c r="B126" s="165"/>
      <c r="C126" s="124"/>
      <c r="D126" s="116"/>
      <c r="E126" s="116"/>
      <c r="F126" s="124"/>
      <c r="G126" s="116"/>
      <c r="H126" s="125"/>
      <c r="I126" s="165"/>
    </row>
    <row r="127" spans="1:9" ht="12.75">
      <c r="A127" s="165"/>
      <c r="B127" s="165"/>
      <c r="C127" s="124"/>
      <c r="D127" s="116"/>
      <c r="E127" s="116"/>
      <c r="F127" s="124"/>
      <c r="G127" s="116"/>
      <c r="H127" s="125"/>
      <c r="I127" s="165"/>
    </row>
    <row r="128" spans="1:9" ht="12.75">
      <c r="A128" s="165"/>
      <c r="B128" s="165"/>
      <c r="C128" s="124"/>
      <c r="D128" s="116"/>
      <c r="E128" s="116"/>
      <c r="F128" s="124"/>
      <c r="G128" s="116"/>
      <c r="H128" s="125"/>
      <c r="I128" s="165"/>
    </row>
    <row r="129" spans="1:9" ht="12.75">
      <c r="A129" s="165"/>
      <c r="B129" s="165"/>
      <c r="C129" s="124"/>
      <c r="D129" s="116"/>
      <c r="E129" s="116"/>
      <c r="F129" s="124"/>
      <c r="G129" s="116"/>
      <c r="H129" s="125"/>
      <c r="I129" s="165"/>
    </row>
    <row r="130" spans="1:9" ht="12.75">
      <c r="A130" s="165"/>
      <c r="B130" s="165"/>
      <c r="C130" s="124"/>
      <c r="D130" s="116"/>
      <c r="E130" s="116"/>
      <c r="F130" s="124"/>
      <c r="G130" s="116"/>
      <c r="H130" s="125"/>
      <c r="I130" s="165"/>
    </row>
    <row r="131" spans="1:9" ht="12.75">
      <c r="A131" s="165"/>
      <c r="B131" s="165"/>
      <c r="C131" s="124"/>
      <c r="D131" s="116"/>
      <c r="E131" s="116"/>
      <c r="F131" s="124"/>
      <c r="G131" s="116"/>
      <c r="H131" s="125"/>
      <c r="I131" s="165"/>
    </row>
    <row r="132" spans="1:9" ht="12.75">
      <c r="A132" s="165"/>
      <c r="B132" s="165"/>
      <c r="C132" s="124"/>
      <c r="D132" s="116"/>
      <c r="E132" s="116"/>
      <c r="F132" s="124"/>
      <c r="G132" s="116"/>
      <c r="H132" s="125"/>
      <c r="I132" s="165"/>
    </row>
    <row r="133" spans="1:9" ht="12.75">
      <c r="A133" s="165"/>
      <c r="B133" s="165"/>
      <c r="C133" s="124"/>
      <c r="D133" s="116"/>
      <c r="E133" s="116"/>
      <c r="F133" s="124"/>
      <c r="G133" s="116"/>
      <c r="H133" s="125"/>
      <c r="I133" s="165"/>
    </row>
    <row r="134" spans="1:9" ht="12.75">
      <c r="A134" s="165"/>
      <c r="B134" s="165"/>
      <c r="C134" s="124"/>
      <c r="D134" s="116"/>
      <c r="E134" s="116"/>
      <c r="F134" s="124"/>
      <c r="G134" s="116"/>
      <c r="H134" s="125"/>
      <c r="I134" s="165"/>
    </row>
    <row r="135" spans="1:9" ht="12.75">
      <c r="A135" s="165"/>
      <c r="B135" s="165"/>
      <c r="C135" s="124"/>
      <c r="D135" s="116"/>
      <c r="E135" s="116"/>
      <c r="F135" s="124"/>
      <c r="G135" s="116"/>
      <c r="H135" s="125"/>
      <c r="I135" s="165"/>
    </row>
    <row r="136" spans="1:9" ht="12.75">
      <c r="A136" s="165"/>
      <c r="B136" s="165"/>
      <c r="C136" s="124"/>
      <c r="D136" s="116"/>
      <c r="E136" s="116"/>
      <c r="F136" s="124"/>
      <c r="G136" s="116"/>
      <c r="H136" s="125"/>
      <c r="I136" s="165"/>
    </row>
    <row r="137" spans="1:9" ht="12.75">
      <c r="A137" s="165"/>
      <c r="B137" s="165"/>
      <c r="C137" s="124"/>
      <c r="D137" s="116"/>
      <c r="E137" s="116"/>
      <c r="F137" s="124"/>
      <c r="G137" s="116"/>
      <c r="H137" s="125"/>
      <c r="I137" s="165"/>
    </row>
    <row r="138" spans="1:9" ht="12.75">
      <c r="A138" s="165"/>
      <c r="B138" s="165"/>
      <c r="C138" s="124"/>
      <c r="D138" s="116"/>
      <c r="E138" s="116"/>
      <c r="F138" s="124"/>
      <c r="G138" s="116"/>
      <c r="H138" s="125"/>
      <c r="I138" s="165"/>
    </row>
    <row r="139" spans="1:9" ht="12.75">
      <c r="A139" s="165"/>
      <c r="B139" s="165"/>
      <c r="C139" s="124"/>
      <c r="D139" s="116"/>
      <c r="E139" s="116"/>
      <c r="F139" s="124"/>
      <c r="G139" s="116"/>
      <c r="H139" s="125"/>
      <c r="I139" s="165"/>
    </row>
    <row r="140" spans="1:9" ht="12.75">
      <c r="A140" s="165"/>
      <c r="B140" s="165"/>
      <c r="C140" s="124"/>
      <c r="D140" s="116"/>
      <c r="E140" s="116"/>
      <c r="F140" s="124"/>
      <c r="G140" s="116"/>
      <c r="H140" s="125"/>
      <c r="I140" s="165"/>
    </row>
    <row r="141" spans="1:9" ht="12.75">
      <c r="A141" s="165"/>
      <c r="B141" s="165"/>
      <c r="C141" s="124"/>
      <c r="D141" s="116"/>
      <c r="E141" s="116"/>
      <c r="F141" s="124"/>
      <c r="G141" s="116"/>
      <c r="H141" s="125"/>
      <c r="I141" s="165"/>
    </row>
    <row r="142" spans="1:9" ht="12.75">
      <c r="A142" s="165"/>
      <c r="B142" s="165"/>
      <c r="C142" s="124"/>
      <c r="D142" s="116"/>
      <c r="E142" s="116"/>
      <c r="F142" s="124"/>
      <c r="G142" s="116"/>
      <c r="H142" s="125"/>
      <c r="I142" s="165"/>
    </row>
    <row r="143" spans="1:9" ht="12.75">
      <c r="A143" s="165"/>
      <c r="B143" s="165"/>
      <c r="C143" s="124"/>
      <c r="D143" s="116"/>
      <c r="E143" s="116"/>
      <c r="F143" s="124"/>
      <c r="G143" s="116"/>
      <c r="H143" s="125"/>
      <c r="I143" s="165"/>
    </row>
    <row r="144" spans="1:9" ht="12.75">
      <c r="A144" s="165"/>
      <c r="B144" s="165"/>
      <c r="C144" s="124"/>
      <c r="D144" s="116"/>
      <c r="E144" s="116"/>
      <c r="F144" s="124"/>
      <c r="G144" s="116"/>
      <c r="H144" s="125"/>
      <c r="I144" s="165"/>
    </row>
    <row r="145" spans="1:9" ht="12.75">
      <c r="A145" s="165"/>
      <c r="B145" s="165"/>
      <c r="C145" s="124"/>
      <c r="D145" s="116"/>
      <c r="E145" s="116"/>
      <c r="F145" s="124"/>
      <c r="G145" s="116"/>
      <c r="H145" s="125"/>
      <c r="I145" s="165"/>
    </row>
    <row r="146" spans="1:9" ht="12.75">
      <c r="A146" s="165"/>
      <c r="B146" s="165"/>
      <c r="C146" s="124"/>
      <c r="D146" s="116"/>
      <c r="E146" s="116"/>
      <c r="F146" s="124"/>
      <c r="G146" s="116"/>
      <c r="H146" s="125"/>
      <c r="I146" s="165"/>
    </row>
    <row r="147" spans="1:9" ht="12.75">
      <c r="A147" s="165"/>
      <c r="B147" s="165"/>
      <c r="C147" s="124"/>
      <c r="D147" s="116"/>
      <c r="E147" s="116"/>
      <c r="F147" s="124"/>
      <c r="G147" s="116"/>
      <c r="H147" s="125"/>
      <c r="I147" s="165"/>
    </row>
    <row r="148" spans="1:9" ht="12.75">
      <c r="A148" s="165"/>
      <c r="B148" s="165"/>
      <c r="C148" s="124"/>
      <c r="D148" s="116"/>
      <c r="E148" s="116"/>
      <c r="F148" s="124"/>
      <c r="G148" s="116"/>
      <c r="H148" s="125"/>
      <c r="I148" s="165"/>
    </row>
    <row r="149" spans="1:9" ht="12.75">
      <c r="A149" s="165"/>
      <c r="B149" s="165"/>
      <c r="C149" s="124"/>
      <c r="D149" s="116"/>
      <c r="E149" s="116"/>
      <c r="F149" s="124"/>
      <c r="G149" s="116"/>
      <c r="H149" s="125"/>
      <c r="I149" s="165"/>
    </row>
    <row r="150" spans="1:9" ht="12.75">
      <c r="A150" s="165"/>
      <c r="B150" s="165"/>
      <c r="C150" s="124"/>
      <c r="D150" s="116"/>
      <c r="E150" s="116"/>
      <c r="F150" s="124"/>
      <c r="G150" s="116"/>
      <c r="H150" s="125"/>
      <c r="I150" s="165"/>
    </row>
    <row r="151" spans="1:9" ht="12.75">
      <c r="A151" s="165"/>
      <c r="B151" s="165"/>
      <c r="C151" s="124"/>
      <c r="D151" s="116"/>
      <c r="E151" s="116"/>
      <c r="F151" s="124"/>
      <c r="G151" s="116"/>
      <c r="H151" s="125"/>
      <c r="I151" s="165"/>
    </row>
    <row r="152" spans="1:9" ht="12.75">
      <c r="A152" s="165"/>
      <c r="B152" s="165"/>
      <c r="C152" s="124"/>
      <c r="D152" s="116"/>
      <c r="E152" s="116"/>
      <c r="F152" s="124"/>
      <c r="G152" s="116"/>
      <c r="H152" s="125"/>
      <c r="I152" s="165"/>
    </row>
    <row r="153" spans="1:9" ht="12.75">
      <c r="A153" s="165"/>
      <c r="B153" s="165"/>
      <c r="C153" s="124"/>
      <c r="D153" s="116"/>
      <c r="E153" s="116"/>
      <c r="F153" s="124"/>
      <c r="G153" s="116"/>
      <c r="H153" s="125"/>
      <c r="I153" s="165"/>
    </row>
    <row r="154" spans="1:9" ht="12.75">
      <c r="A154" s="165"/>
      <c r="B154" s="165"/>
      <c r="C154" s="124"/>
      <c r="D154" s="116"/>
      <c r="E154" s="116"/>
      <c r="F154" s="124"/>
      <c r="G154" s="116"/>
      <c r="H154" s="125"/>
      <c r="I154" s="165"/>
    </row>
    <row r="155" spans="1:9" ht="12.75">
      <c r="A155" s="165"/>
      <c r="B155" s="165"/>
      <c r="C155" s="124"/>
      <c r="D155" s="116"/>
      <c r="E155" s="116"/>
      <c r="F155" s="124"/>
      <c r="G155" s="116"/>
      <c r="H155" s="125"/>
      <c r="I155" s="165"/>
    </row>
    <row r="156" spans="1:9" ht="12.75">
      <c r="A156" s="165"/>
      <c r="B156" s="165"/>
      <c r="C156" s="124"/>
      <c r="D156" s="116"/>
      <c r="E156" s="116"/>
      <c r="F156" s="124"/>
      <c r="G156" s="116"/>
      <c r="H156" s="125"/>
      <c r="I156" s="165"/>
    </row>
    <row r="157" spans="1:9" ht="12.75">
      <c r="A157" s="165"/>
      <c r="B157" s="165"/>
      <c r="C157" s="124"/>
      <c r="D157" s="116"/>
      <c r="E157" s="116"/>
      <c r="F157" s="124"/>
      <c r="G157" s="116"/>
      <c r="H157" s="125"/>
      <c r="I157" s="165"/>
    </row>
    <row r="158" spans="1:9" ht="12.75">
      <c r="A158" s="165"/>
      <c r="B158" s="165"/>
      <c r="C158" s="124"/>
      <c r="D158" s="116"/>
      <c r="E158" s="116"/>
      <c r="F158" s="124"/>
      <c r="G158" s="116"/>
      <c r="H158" s="125"/>
      <c r="I158" s="165"/>
    </row>
    <row r="159" spans="1:9" ht="12.75">
      <c r="A159" s="165"/>
      <c r="B159" s="165"/>
      <c r="C159" s="124"/>
      <c r="D159" s="116"/>
      <c r="E159" s="116"/>
      <c r="F159" s="124"/>
      <c r="G159" s="116"/>
      <c r="H159" s="125"/>
      <c r="I159" s="165"/>
    </row>
    <row r="160" spans="1:9" ht="12.75">
      <c r="A160" s="165"/>
      <c r="B160" s="165"/>
      <c r="C160" s="124"/>
      <c r="D160" s="116"/>
      <c r="E160" s="116"/>
      <c r="F160" s="124"/>
      <c r="G160" s="116"/>
      <c r="H160" s="125"/>
      <c r="I160" s="165"/>
    </row>
    <row r="161" spans="1:9" ht="12.75">
      <c r="A161" s="165"/>
      <c r="B161" s="165"/>
      <c r="C161" s="124"/>
      <c r="D161" s="116"/>
      <c r="E161" s="116"/>
      <c r="F161" s="124"/>
      <c r="G161" s="116"/>
      <c r="H161" s="125"/>
      <c r="I161" s="165"/>
    </row>
    <row r="162" spans="1:9" ht="12.75">
      <c r="A162" s="165"/>
      <c r="B162" s="165"/>
      <c r="C162" s="124"/>
      <c r="D162" s="116"/>
      <c r="E162" s="116"/>
      <c r="F162" s="124"/>
      <c r="G162" s="116"/>
      <c r="H162" s="125"/>
      <c r="I162" s="165"/>
    </row>
    <row r="163" spans="1:9" ht="12.75">
      <c r="A163" s="165"/>
      <c r="B163" s="165"/>
      <c r="C163" s="124"/>
      <c r="D163" s="116"/>
      <c r="E163" s="116"/>
      <c r="F163" s="124"/>
      <c r="G163" s="116"/>
      <c r="H163" s="125"/>
      <c r="I163" s="165"/>
    </row>
    <row r="164" spans="1:9" ht="12.75">
      <c r="A164" s="165"/>
      <c r="B164" s="165"/>
      <c r="C164" s="124"/>
      <c r="D164" s="116"/>
      <c r="E164" s="116"/>
      <c r="F164" s="124"/>
      <c r="G164" s="116"/>
      <c r="H164" s="125"/>
      <c r="I164" s="165"/>
    </row>
    <row r="165" spans="1:9" ht="12.75">
      <c r="A165" s="165"/>
      <c r="B165" s="165"/>
      <c r="C165" s="124"/>
      <c r="D165" s="116"/>
      <c r="E165" s="116"/>
      <c r="F165" s="124"/>
      <c r="G165" s="116"/>
      <c r="H165" s="125"/>
      <c r="I165" s="165"/>
    </row>
    <row r="166" spans="1:9" ht="12.75">
      <c r="A166" s="165"/>
      <c r="B166" s="165"/>
      <c r="C166" s="124"/>
      <c r="D166" s="116"/>
      <c r="E166" s="116"/>
      <c r="F166" s="124"/>
      <c r="G166" s="116"/>
      <c r="H166" s="125"/>
      <c r="I166" s="165"/>
    </row>
    <row r="167" spans="1:9" ht="12.75">
      <c r="A167" s="165"/>
      <c r="B167" s="165"/>
      <c r="C167" s="124"/>
      <c r="D167" s="116"/>
      <c r="E167" s="116"/>
      <c r="F167" s="124"/>
      <c r="G167" s="116"/>
      <c r="H167" s="125"/>
      <c r="I167" s="165"/>
    </row>
    <row r="168" spans="1:9" ht="12.75">
      <c r="A168" s="165"/>
      <c r="B168" s="165"/>
      <c r="C168" s="124"/>
      <c r="D168" s="116"/>
      <c r="E168" s="116"/>
      <c r="F168" s="124"/>
      <c r="G168" s="116"/>
      <c r="H168" s="125"/>
      <c r="I168" s="165"/>
    </row>
    <row r="169" spans="1:9" ht="12.75">
      <c r="A169" s="165"/>
      <c r="B169" s="165"/>
      <c r="C169" s="124"/>
      <c r="D169" s="116"/>
      <c r="E169" s="116"/>
      <c r="F169" s="124"/>
      <c r="G169" s="116"/>
      <c r="H169" s="125"/>
      <c r="I169" s="165"/>
    </row>
    <row r="170" spans="1:9" ht="12.75">
      <c r="A170" s="165"/>
      <c r="B170" s="165"/>
      <c r="C170" s="124"/>
      <c r="D170" s="116"/>
      <c r="E170" s="116"/>
      <c r="F170" s="124"/>
      <c r="G170" s="116"/>
      <c r="H170" s="125"/>
      <c r="I170" s="165"/>
    </row>
    <row r="171" spans="1:9" ht="12.75">
      <c r="A171" s="165"/>
      <c r="B171" s="165"/>
      <c r="C171" s="124"/>
      <c r="D171" s="116"/>
      <c r="E171" s="116"/>
      <c r="F171" s="124"/>
      <c r="G171" s="116"/>
      <c r="H171" s="125"/>
      <c r="I171" s="165"/>
    </row>
    <row r="172" spans="1:9" ht="12.75">
      <c r="A172" s="165"/>
      <c r="B172" s="165"/>
      <c r="C172" s="124"/>
      <c r="D172" s="116"/>
      <c r="E172" s="116"/>
      <c r="F172" s="124"/>
      <c r="G172" s="116"/>
      <c r="H172" s="125"/>
      <c r="I172" s="165"/>
    </row>
    <row r="173" spans="1:9" ht="12.75">
      <c r="A173" s="165"/>
      <c r="B173" s="165"/>
      <c r="C173" s="124"/>
      <c r="D173" s="116"/>
      <c r="E173" s="116"/>
      <c r="F173" s="124"/>
      <c r="G173" s="116"/>
      <c r="H173" s="125"/>
      <c r="I173" s="165"/>
    </row>
    <row r="174" spans="1:9" ht="12.75">
      <c r="A174" s="165"/>
      <c r="B174" s="165"/>
      <c r="C174" s="124"/>
      <c r="D174" s="116"/>
      <c r="E174" s="116"/>
      <c r="F174" s="124"/>
      <c r="G174" s="116"/>
      <c r="H174" s="125"/>
      <c r="I174" s="165"/>
    </row>
    <row r="175" spans="1:9" ht="12.75">
      <c r="A175" s="165"/>
      <c r="B175" s="165"/>
      <c r="C175" s="124"/>
      <c r="D175" s="116"/>
      <c r="E175" s="116"/>
      <c r="F175" s="124"/>
      <c r="G175" s="116"/>
      <c r="H175" s="125"/>
      <c r="I175" s="165"/>
    </row>
    <row r="176" spans="1:9" ht="12.75">
      <c r="A176" s="165"/>
      <c r="B176" s="165"/>
      <c r="C176" s="124"/>
      <c r="D176" s="116"/>
      <c r="E176" s="116"/>
      <c r="F176" s="124"/>
      <c r="G176" s="116"/>
      <c r="H176" s="125"/>
      <c r="I176" s="165"/>
    </row>
    <row r="177" spans="1:9" ht="12.75">
      <c r="A177" s="165"/>
      <c r="B177" s="165"/>
      <c r="C177" s="124"/>
      <c r="D177" s="116"/>
      <c r="E177" s="116"/>
      <c r="F177" s="124"/>
      <c r="G177" s="116"/>
      <c r="H177" s="125"/>
      <c r="I177" s="165"/>
    </row>
    <row r="178" spans="1:9" ht="12.75">
      <c r="A178" s="165"/>
      <c r="B178" s="165"/>
      <c r="C178" s="124"/>
      <c r="D178" s="116"/>
      <c r="E178" s="116"/>
      <c r="F178" s="124"/>
      <c r="G178" s="116"/>
      <c r="H178" s="125"/>
      <c r="I178" s="165"/>
    </row>
    <row r="179" spans="1:9" ht="12.75">
      <c r="A179" s="165"/>
      <c r="B179" s="165"/>
      <c r="C179" s="124"/>
      <c r="D179" s="116"/>
      <c r="E179" s="116"/>
      <c r="F179" s="124"/>
      <c r="G179" s="116"/>
      <c r="H179" s="125"/>
      <c r="I179" s="165"/>
    </row>
    <row r="180" spans="1:9" ht="12.75">
      <c r="A180" s="165"/>
      <c r="B180" s="165"/>
      <c r="C180" s="124"/>
      <c r="D180" s="116"/>
      <c r="E180" s="116"/>
      <c r="F180" s="124"/>
      <c r="G180" s="116"/>
      <c r="H180" s="125"/>
      <c r="I180" s="165"/>
    </row>
    <row r="181" spans="1:9" ht="12.75">
      <c r="A181" s="165"/>
      <c r="B181" s="165"/>
      <c r="C181" s="124"/>
      <c r="D181" s="116"/>
      <c r="E181" s="116"/>
      <c r="F181" s="124"/>
      <c r="G181" s="116"/>
      <c r="H181" s="125"/>
      <c r="I181" s="165"/>
    </row>
    <row r="182" spans="1:9" ht="12.75">
      <c r="A182" s="165"/>
      <c r="B182" s="165"/>
      <c r="C182" s="124"/>
      <c r="D182" s="116"/>
      <c r="E182" s="116"/>
      <c r="F182" s="124"/>
      <c r="G182" s="116"/>
      <c r="H182" s="125"/>
      <c r="I182" s="165"/>
    </row>
    <row r="183" spans="1:9" ht="12.75">
      <c r="A183" s="165"/>
      <c r="B183" s="165"/>
      <c r="C183" s="124"/>
      <c r="D183" s="116"/>
      <c r="E183" s="116"/>
      <c r="F183" s="124"/>
      <c r="G183" s="116"/>
      <c r="H183" s="125"/>
      <c r="I183" s="165"/>
    </row>
    <row r="184" spans="1:9" ht="12.75">
      <c r="A184" s="165"/>
      <c r="B184" s="165"/>
      <c r="C184" s="124"/>
      <c r="D184" s="116"/>
      <c r="E184" s="116"/>
      <c r="F184" s="124"/>
      <c r="G184" s="116"/>
      <c r="H184" s="125"/>
      <c r="I184" s="165"/>
    </row>
    <row r="185" spans="1:9" ht="12.75">
      <c r="A185" s="165"/>
      <c r="B185" s="165"/>
      <c r="C185" s="124"/>
      <c r="D185" s="116"/>
      <c r="E185" s="116"/>
      <c r="F185" s="124"/>
      <c r="G185" s="116"/>
      <c r="H185" s="125"/>
      <c r="I185" s="165"/>
    </row>
    <row r="186" spans="1:9" ht="12.75">
      <c r="A186" s="165"/>
      <c r="B186" s="165"/>
      <c r="C186" s="124"/>
      <c r="D186" s="116"/>
      <c r="E186" s="116"/>
      <c r="F186" s="124"/>
      <c r="G186" s="116"/>
      <c r="H186" s="125"/>
      <c r="I186" s="165"/>
    </row>
    <row r="187" ht="12.75">
      <c r="F187" s="3"/>
    </row>
    <row r="188" ht="12.75">
      <c r="F188" s="3"/>
    </row>
    <row r="189" ht="12.75">
      <c r="F189" s="3"/>
    </row>
    <row r="190" ht="12.75">
      <c r="F190" s="3"/>
    </row>
    <row r="191" ht="12.75">
      <c r="F191" s="3"/>
    </row>
    <row r="192" ht="12.75">
      <c r="F192" s="3"/>
    </row>
    <row r="193" ht="12.75">
      <c r="F193" s="3"/>
    </row>
    <row r="194" ht="12.75">
      <c r="F194" s="3"/>
    </row>
    <row r="195" ht="12.75">
      <c r="F195" s="3"/>
    </row>
    <row r="196" ht="12.75">
      <c r="F196" s="3"/>
    </row>
    <row r="197" ht="12.75">
      <c r="F197" s="3"/>
    </row>
    <row r="198" ht="12.75">
      <c r="F198" s="3"/>
    </row>
    <row r="199" ht="12.75">
      <c r="F199" s="3"/>
    </row>
    <row r="200" ht="12.75">
      <c r="F200" s="3"/>
    </row>
    <row r="201" ht="12.75">
      <c r="F201" s="3"/>
    </row>
    <row r="202" ht="12.75">
      <c r="F202" s="3"/>
    </row>
    <row r="203" ht="12.75">
      <c r="F203" s="3"/>
    </row>
    <row r="204" ht="12.75">
      <c r="F204" s="3"/>
    </row>
    <row r="205" ht="12.75">
      <c r="F205" s="3"/>
    </row>
    <row r="206" ht="12.75">
      <c r="F206" s="3"/>
    </row>
    <row r="207" ht="12.75">
      <c r="F207" s="3"/>
    </row>
    <row r="208" ht="12.75">
      <c r="F208" s="3"/>
    </row>
    <row r="209" ht="12.75">
      <c r="F209" s="3"/>
    </row>
    <row r="210" ht="12.75">
      <c r="F210" s="3"/>
    </row>
    <row r="211" ht="12.75">
      <c r="F211" s="3"/>
    </row>
    <row r="212" ht="12.75">
      <c r="F212" s="3"/>
    </row>
    <row r="213" ht="12.75">
      <c r="F213" s="3"/>
    </row>
    <row r="214" ht="12.75">
      <c r="F214" s="3"/>
    </row>
    <row r="215" ht="12.75">
      <c r="F215" s="3"/>
    </row>
    <row r="216" ht="12.75">
      <c r="F216" s="3"/>
    </row>
    <row r="217" ht="12.75">
      <c r="F217" s="3"/>
    </row>
    <row r="218" ht="12.75">
      <c r="F218" s="3"/>
    </row>
    <row r="219" ht="12.75">
      <c r="F219" s="3"/>
    </row>
    <row r="220" ht="12.75">
      <c r="F220" s="3"/>
    </row>
    <row r="221" ht="12.75">
      <c r="F221" s="3"/>
    </row>
    <row r="222" ht="12.75">
      <c r="F222" s="3"/>
    </row>
    <row r="223" ht="12.75">
      <c r="F223" s="3"/>
    </row>
    <row r="224" ht="12.75">
      <c r="F224" s="3"/>
    </row>
    <row r="225" ht="12.75">
      <c r="F225" s="3"/>
    </row>
    <row r="226" ht="12.75">
      <c r="F226" s="3"/>
    </row>
    <row r="227" ht="12.75">
      <c r="F227" s="3"/>
    </row>
    <row r="228" ht="12.75">
      <c r="F228" s="3"/>
    </row>
    <row r="229" ht="12.75">
      <c r="F229" s="3"/>
    </row>
    <row r="230" ht="12.75">
      <c r="F230" s="3"/>
    </row>
    <row r="231" ht="12.75">
      <c r="F231" s="3"/>
    </row>
    <row r="232" ht="12.75">
      <c r="F232" s="3"/>
    </row>
    <row r="233" ht="12.75">
      <c r="F233" s="3"/>
    </row>
    <row r="234" ht="12.75">
      <c r="F234" s="3"/>
    </row>
    <row r="235" ht="12.75">
      <c r="F235" s="3"/>
    </row>
    <row r="236" ht="12.75">
      <c r="F236" s="3"/>
    </row>
    <row r="237" ht="12.75">
      <c r="F237" s="3"/>
    </row>
    <row r="238" ht="12.75">
      <c r="F238" s="3"/>
    </row>
    <row r="239" ht="12.75">
      <c r="F239" s="3"/>
    </row>
    <row r="240" ht="12.75">
      <c r="F240" s="3"/>
    </row>
    <row r="241" ht="12.75">
      <c r="F241" s="3"/>
    </row>
    <row r="242" ht="12.75">
      <c r="F242" s="3"/>
    </row>
    <row r="243" ht="12.75">
      <c r="F243" s="3"/>
    </row>
    <row r="244" ht="12.75">
      <c r="F244" s="3"/>
    </row>
    <row r="245" ht="12.75">
      <c r="F245" s="3"/>
    </row>
    <row r="246" ht="12.75">
      <c r="F246" s="3"/>
    </row>
    <row r="247" ht="12.75">
      <c r="F247" s="3"/>
    </row>
    <row r="248" ht="12.75">
      <c r="F248" s="3"/>
    </row>
    <row r="249" ht="12.75">
      <c r="F249" s="3"/>
    </row>
    <row r="250" ht="12.75">
      <c r="F250" s="3"/>
    </row>
    <row r="251" ht="12.75">
      <c r="F251" s="3"/>
    </row>
    <row r="252" ht="12.75">
      <c r="F252" s="3"/>
    </row>
    <row r="253" ht="12.75">
      <c r="F253" s="3"/>
    </row>
    <row r="254" ht="12.75">
      <c r="F254" s="3"/>
    </row>
    <row r="255" ht="12.75">
      <c r="F255" s="3"/>
    </row>
    <row r="256" ht="12.75">
      <c r="F256" s="3"/>
    </row>
    <row r="257" ht="12.75">
      <c r="F257" s="3"/>
    </row>
    <row r="258" ht="12.75">
      <c r="F258" s="3"/>
    </row>
    <row r="259" ht="12.75">
      <c r="F259" s="3"/>
    </row>
    <row r="260" ht="12.75">
      <c r="F260" s="3"/>
    </row>
    <row r="261" ht="12.75">
      <c r="F261" s="3"/>
    </row>
    <row r="262" ht="12.75">
      <c r="F262" s="3"/>
    </row>
    <row r="263" ht="12.75">
      <c r="F263" s="3"/>
    </row>
    <row r="264" ht="12.75">
      <c r="F264" s="3"/>
    </row>
    <row r="265" ht="12.75">
      <c r="F265" s="3"/>
    </row>
    <row r="266" ht="12.75">
      <c r="F266" s="3"/>
    </row>
    <row r="267" ht="12.75">
      <c r="F267" s="3"/>
    </row>
    <row r="268" ht="12.75">
      <c r="F268" s="3"/>
    </row>
    <row r="269" ht="12.75">
      <c r="F269" s="3"/>
    </row>
    <row r="270" ht="12.75">
      <c r="F270" s="3"/>
    </row>
    <row r="271" ht="12.75">
      <c r="F271" s="3"/>
    </row>
    <row r="272" ht="12.75">
      <c r="F272" s="3"/>
    </row>
    <row r="273" ht="12.75">
      <c r="F273" s="3"/>
    </row>
    <row r="274" ht="12.75">
      <c r="F274" s="3"/>
    </row>
    <row r="275" ht="12.75">
      <c r="F275" s="3"/>
    </row>
    <row r="276" ht="12.75">
      <c r="F276" s="3"/>
    </row>
    <row r="277" ht="12.75">
      <c r="F277" s="3"/>
    </row>
    <row r="278" ht="12.75">
      <c r="F278" s="3"/>
    </row>
    <row r="279" ht="12.75">
      <c r="F279" s="3"/>
    </row>
    <row r="280" ht="12.75">
      <c r="F280" s="3"/>
    </row>
    <row r="281" ht="12.75">
      <c r="F281" s="3"/>
    </row>
    <row r="282" ht="12.75">
      <c r="F282" s="3"/>
    </row>
    <row r="283" ht="12.75">
      <c r="F283" s="3"/>
    </row>
    <row r="284" ht="12.75">
      <c r="F284" s="3"/>
    </row>
    <row r="285" ht="12.75">
      <c r="F285" s="3"/>
    </row>
    <row r="286" ht="12.75">
      <c r="F286" s="3"/>
    </row>
    <row r="287" ht="12.75">
      <c r="F287" s="3"/>
    </row>
    <row r="288" ht="12.75">
      <c r="F288" s="3"/>
    </row>
    <row r="289" ht="12.75">
      <c r="F289" s="3"/>
    </row>
    <row r="290" ht="12.75">
      <c r="F290" s="3"/>
    </row>
    <row r="291" ht="12.75">
      <c r="F291" s="3"/>
    </row>
    <row r="292" ht="12.75">
      <c r="F292" s="3"/>
    </row>
    <row r="293" ht="12.75">
      <c r="F293" s="3"/>
    </row>
    <row r="294" ht="12.75">
      <c r="F294" s="3"/>
    </row>
    <row r="295" ht="12.75">
      <c r="F295" s="3"/>
    </row>
    <row r="296" ht="12.75">
      <c r="F296" s="3"/>
    </row>
    <row r="297" ht="12.75">
      <c r="F297" s="3"/>
    </row>
    <row r="298" ht="12.75">
      <c r="F298" s="3"/>
    </row>
    <row r="299" ht="12.75">
      <c r="F299" s="3"/>
    </row>
    <row r="300" ht="12.75">
      <c r="F300" s="3"/>
    </row>
    <row r="301" ht="12.75">
      <c r="F301" s="3"/>
    </row>
    <row r="302" ht="12.75">
      <c r="F302" s="3"/>
    </row>
    <row r="303" ht="12.75">
      <c r="F303" s="3"/>
    </row>
    <row r="304" ht="12.75">
      <c r="F304" s="3"/>
    </row>
    <row r="305" ht="12.75">
      <c r="F305" s="3"/>
    </row>
    <row r="306" ht="12.75">
      <c r="F306" s="3"/>
    </row>
    <row r="307" ht="12.75">
      <c r="F307" s="3"/>
    </row>
    <row r="308" ht="12.75">
      <c r="F308" s="3"/>
    </row>
    <row r="309" ht="12.75">
      <c r="F309" s="3"/>
    </row>
    <row r="310" ht="12.75">
      <c r="F310" s="3"/>
    </row>
    <row r="311" ht="12.75">
      <c r="F311" s="3"/>
    </row>
    <row r="312" ht="12.75">
      <c r="F312" s="3"/>
    </row>
    <row r="313" ht="12.75">
      <c r="F313" s="3"/>
    </row>
    <row r="314" ht="12.75">
      <c r="F314" s="3"/>
    </row>
    <row r="315" ht="12.75">
      <c r="F315" s="3"/>
    </row>
    <row r="316" ht="12.75">
      <c r="F316" s="3"/>
    </row>
    <row r="317" ht="12.75">
      <c r="F317" s="3"/>
    </row>
    <row r="318" ht="12.75">
      <c r="F318" s="3"/>
    </row>
    <row r="319" ht="12.75">
      <c r="F319" s="3"/>
    </row>
    <row r="320" ht="12.75">
      <c r="F320" s="3"/>
    </row>
    <row r="321" ht="12.75">
      <c r="F321" s="3"/>
    </row>
    <row r="322" ht="12.75">
      <c r="F322" s="3"/>
    </row>
    <row r="323" ht="12.75">
      <c r="F323" s="3"/>
    </row>
    <row r="324" ht="12.75">
      <c r="F324" s="3"/>
    </row>
    <row r="325" ht="12.75">
      <c r="F325" s="3"/>
    </row>
    <row r="326" ht="12.75">
      <c r="F326" s="3"/>
    </row>
    <row r="327" ht="12.75">
      <c r="F327" s="3"/>
    </row>
    <row r="328" ht="12.75">
      <c r="F328" s="3"/>
    </row>
    <row r="329" ht="12.75">
      <c r="F329" s="3"/>
    </row>
    <row r="330" ht="12.75">
      <c r="F330" s="3"/>
    </row>
    <row r="331" ht="12.75">
      <c r="F331" s="3"/>
    </row>
    <row r="332" ht="12.75">
      <c r="F332" s="3"/>
    </row>
    <row r="333" ht="12.75">
      <c r="F333" s="3"/>
    </row>
    <row r="334" ht="12.75">
      <c r="F334" s="3"/>
    </row>
    <row r="335" ht="12.75">
      <c r="F335" s="3"/>
    </row>
    <row r="336" ht="12.75">
      <c r="F336" s="3"/>
    </row>
    <row r="337" ht="12.75">
      <c r="F337" s="3"/>
    </row>
    <row r="338" ht="12.75">
      <c r="F338" s="3"/>
    </row>
    <row r="339" ht="12.75">
      <c r="F339" s="3"/>
    </row>
    <row r="340" ht="12.75">
      <c r="F340" s="3"/>
    </row>
    <row r="341" ht="12.75">
      <c r="F341" s="3"/>
    </row>
    <row r="342" ht="12.75">
      <c r="F342" s="3"/>
    </row>
    <row r="343" ht="12.75">
      <c r="F343" s="3"/>
    </row>
    <row r="344" ht="12.75">
      <c r="F344" s="3"/>
    </row>
    <row r="345" ht="12.75">
      <c r="F345" s="3"/>
    </row>
    <row r="346" ht="12.75">
      <c r="F346" s="3"/>
    </row>
    <row r="347" ht="12.75">
      <c r="F347" s="3"/>
    </row>
    <row r="348" ht="12.75">
      <c r="F348" s="3"/>
    </row>
    <row r="349" ht="12.75">
      <c r="F349" s="3"/>
    </row>
    <row r="350" ht="12.75">
      <c r="F350" s="3"/>
    </row>
    <row r="351" ht="12.75">
      <c r="F351" s="3"/>
    </row>
    <row r="352" ht="12.75">
      <c r="F352" s="3"/>
    </row>
    <row r="353" ht="12.75">
      <c r="F353" s="3"/>
    </row>
    <row r="354" ht="12.75">
      <c r="F354" s="3"/>
    </row>
    <row r="355" ht="12.75">
      <c r="F355" s="3"/>
    </row>
    <row r="356" ht="12.75">
      <c r="F356" s="3"/>
    </row>
    <row r="357" ht="12.75">
      <c r="F357" s="3"/>
    </row>
    <row r="358" ht="12.75">
      <c r="F358" s="3"/>
    </row>
    <row r="359" ht="12.75">
      <c r="F359" s="3"/>
    </row>
    <row r="360" ht="12.75">
      <c r="F360" s="3"/>
    </row>
    <row r="361" ht="12.75">
      <c r="F361" s="3"/>
    </row>
    <row r="362" ht="12.75">
      <c r="F362" s="3"/>
    </row>
    <row r="363" ht="12.75">
      <c r="F363" s="3"/>
    </row>
    <row r="364" ht="12.75">
      <c r="F364" s="3"/>
    </row>
    <row r="365" ht="12.75">
      <c r="F365" s="3"/>
    </row>
    <row r="366" ht="12.75">
      <c r="F366" s="3"/>
    </row>
    <row r="367" ht="12.75">
      <c r="F367" s="3"/>
    </row>
    <row r="368" ht="12.75">
      <c r="F368" s="3"/>
    </row>
    <row r="369" ht="12.75">
      <c r="F369" s="3"/>
    </row>
    <row r="370" ht="12.75">
      <c r="F370" s="3"/>
    </row>
    <row r="371" ht="12.75">
      <c r="F371" s="3"/>
    </row>
    <row r="372" ht="12.75">
      <c r="F372" s="3"/>
    </row>
    <row r="373" ht="12.75">
      <c r="F373" s="3"/>
    </row>
    <row r="374" ht="12.75">
      <c r="F374" s="3"/>
    </row>
    <row r="375" ht="12.75">
      <c r="F375" s="3"/>
    </row>
    <row r="376" ht="12.75">
      <c r="F376" s="3"/>
    </row>
    <row r="377" ht="12.75">
      <c r="F377" s="3"/>
    </row>
    <row r="378" ht="12.75">
      <c r="F378" s="3"/>
    </row>
    <row r="379" ht="12.75">
      <c r="F379" s="3"/>
    </row>
    <row r="380" ht="12.75">
      <c r="F380" s="3"/>
    </row>
    <row r="381" ht="12.75">
      <c r="F381" s="3"/>
    </row>
    <row r="382" ht="12.75">
      <c r="F382" s="3"/>
    </row>
    <row r="383" ht="12.75">
      <c r="F383" s="3"/>
    </row>
    <row r="384" ht="12.75">
      <c r="F384" s="3"/>
    </row>
    <row r="385" ht="12.75">
      <c r="F385" s="3"/>
    </row>
    <row r="386" ht="12.75">
      <c r="F386" s="3"/>
    </row>
    <row r="387" ht="12.75">
      <c r="F387" s="3"/>
    </row>
    <row r="388" ht="12.75">
      <c r="F388" s="3"/>
    </row>
    <row r="389" ht="12.75">
      <c r="F389" s="3"/>
    </row>
    <row r="390" ht="12.75">
      <c r="F390" s="3"/>
    </row>
    <row r="391" ht="12.75">
      <c r="F391" s="3"/>
    </row>
    <row r="392" ht="12.75">
      <c r="F392" s="3"/>
    </row>
    <row r="393" ht="12.75">
      <c r="F393" s="3"/>
    </row>
    <row r="394" ht="12.75">
      <c r="F394" s="3"/>
    </row>
    <row r="395" ht="12.75">
      <c r="F395" s="3"/>
    </row>
    <row r="396" ht="12.75">
      <c r="F396" s="3"/>
    </row>
    <row r="397" ht="12.75">
      <c r="F397" s="3"/>
    </row>
    <row r="398" ht="12.75">
      <c r="F398" s="3"/>
    </row>
    <row r="399" ht="12.75">
      <c r="F399" s="3"/>
    </row>
    <row r="400" ht="12.75">
      <c r="F400" s="3"/>
    </row>
    <row r="401" ht="12.75">
      <c r="F401" s="3"/>
    </row>
    <row r="402" ht="12.75">
      <c r="F402" s="3"/>
    </row>
    <row r="403" ht="12.75">
      <c r="F403" s="3"/>
    </row>
    <row r="404" ht="12.75">
      <c r="F404" s="3"/>
    </row>
    <row r="405" ht="12.75">
      <c r="F405" s="3"/>
    </row>
    <row r="406" ht="12.75">
      <c r="F406" s="3"/>
    </row>
    <row r="407" ht="12.75">
      <c r="F407" s="3"/>
    </row>
    <row r="408" ht="12.75">
      <c r="F408" s="3"/>
    </row>
    <row r="409" ht="12.75">
      <c r="F409" s="3"/>
    </row>
    <row r="410" ht="12.75">
      <c r="F410" s="3"/>
    </row>
    <row r="411" ht="12.75">
      <c r="F411" s="3"/>
    </row>
    <row r="412" ht="12.75">
      <c r="F412" s="3"/>
    </row>
    <row r="413" ht="12.75">
      <c r="F413" s="3"/>
    </row>
    <row r="414" ht="12.75">
      <c r="F414" s="3"/>
    </row>
    <row r="415" ht="12.75">
      <c r="F415" s="3"/>
    </row>
    <row r="416" ht="12.75">
      <c r="F416" s="3"/>
    </row>
    <row r="417" ht="12.75">
      <c r="F417" s="3"/>
    </row>
    <row r="418" ht="12.75">
      <c r="F418" s="3"/>
    </row>
    <row r="419" ht="12.75">
      <c r="F419" s="3"/>
    </row>
    <row r="420" ht="12.75">
      <c r="F420" s="3"/>
    </row>
    <row r="421" ht="12.75">
      <c r="F421" s="3"/>
    </row>
    <row r="422" ht="12.75">
      <c r="F422" s="3"/>
    </row>
    <row r="423" ht="12.75">
      <c r="F423" s="3"/>
    </row>
    <row r="424" ht="12.75">
      <c r="F424" s="3"/>
    </row>
    <row r="425" ht="12.75">
      <c r="F425" s="3"/>
    </row>
    <row r="426" ht="12.75">
      <c r="F426" s="3"/>
    </row>
    <row r="427" ht="12.75">
      <c r="F427" s="3"/>
    </row>
    <row r="428" ht="12.75">
      <c r="F428" s="3"/>
    </row>
    <row r="429" ht="12.75">
      <c r="F429" s="3"/>
    </row>
    <row r="430" ht="12.75">
      <c r="F430" s="3"/>
    </row>
    <row r="431" ht="12.75">
      <c r="F431" s="3"/>
    </row>
    <row r="432" ht="12.75">
      <c r="F432" s="3"/>
    </row>
    <row r="433" ht="12.75">
      <c r="F433" s="3"/>
    </row>
    <row r="434" ht="12.75">
      <c r="F434" s="3"/>
    </row>
    <row r="435" ht="12.75">
      <c r="F435" s="3"/>
    </row>
    <row r="436" ht="12.75">
      <c r="F436" s="3"/>
    </row>
    <row r="437" ht="12.75">
      <c r="F437" s="3"/>
    </row>
    <row r="438" ht="12.75">
      <c r="F438" s="3"/>
    </row>
    <row r="439" ht="12.75">
      <c r="F439" s="3"/>
    </row>
    <row r="440" ht="12.75">
      <c r="F440" s="3"/>
    </row>
    <row r="441" ht="12.75">
      <c r="F441" s="3"/>
    </row>
    <row r="442" ht="12.75">
      <c r="F442" s="3"/>
    </row>
    <row r="443" ht="12.75">
      <c r="F443" s="3"/>
    </row>
    <row r="444" ht="12.75">
      <c r="F444" s="3"/>
    </row>
    <row r="445" ht="12.75">
      <c r="F445" s="3"/>
    </row>
    <row r="446" ht="12.75">
      <c r="F446" s="3"/>
    </row>
    <row r="447" ht="12.75">
      <c r="F447" s="3"/>
    </row>
    <row r="448" ht="12.75">
      <c r="F448" s="3"/>
    </row>
    <row r="449" ht="12.75">
      <c r="F449" s="3"/>
    </row>
    <row r="450" ht="12.75">
      <c r="F450" s="3"/>
    </row>
    <row r="451" ht="12.75">
      <c r="F451" s="3"/>
    </row>
    <row r="452" ht="12.75">
      <c r="F452" s="3"/>
    </row>
    <row r="453" ht="12.75">
      <c r="F453" s="3"/>
    </row>
    <row r="454" ht="12.75">
      <c r="F454" s="3"/>
    </row>
    <row r="455" ht="12.75">
      <c r="F455" s="3"/>
    </row>
    <row r="456" ht="12.75">
      <c r="F456" s="3"/>
    </row>
    <row r="457" ht="12.75">
      <c r="F457" s="3"/>
    </row>
    <row r="458" ht="12.75">
      <c r="F458" s="3"/>
    </row>
    <row r="459" ht="12.75">
      <c r="F459" s="3"/>
    </row>
    <row r="460" ht="12.75">
      <c r="F460" s="3"/>
    </row>
    <row r="461" ht="12.75">
      <c r="F461" s="3"/>
    </row>
    <row r="462" ht="12.75">
      <c r="F462" s="3"/>
    </row>
    <row r="463" ht="12.75">
      <c r="F463" s="3"/>
    </row>
    <row r="464" ht="12.75">
      <c r="F464" s="3"/>
    </row>
    <row r="465" ht="12.75">
      <c r="F465" s="3"/>
    </row>
    <row r="466" ht="12.75">
      <c r="F466" s="3"/>
    </row>
    <row r="467" ht="12.75">
      <c r="F467" s="3"/>
    </row>
    <row r="468" ht="12.75">
      <c r="F468" s="3"/>
    </row>
    <row r="469" ht="12.75">
      <c r="F469" s="3"/>
    </row>
    <row r="470" ht="12.75">
      <c r="F470" s="3"/>
    </row>
    <row r="471" ht="12.75">
      <c r="F471" s="3"/>
    </row>
    <row r="472" ht="12.75">
      <c r="F472" s="3"/>
    </row>
    <row r="473" ht="12.75">
      <c r="F473" s="3"/>
    </row>
    <row r="474" ht="12.75">
      <c r="F474" s="3"/>
    </row>
    <row r="475" ht="12.75">
      <c r="F475" s="3"/>
    </row>
    <row r="476" ht="12.75">
      <c r="F476" s="3"/>
    </row>
    <row r="477" ht="12.75">
      <c r="F477" s="3"/>
    </row>
    <row r="478" ht="12.75">
      <c r="F478" s="3"/>
    </row>
    <row r="479" ht="12.75">
      <c r="F479" s="3"/>
    </row>
    <row r="480" ht="12.75">
      <c r="F480" s="3"/>
    </row>
    <row r="481" ht="12.75">
      <c r="F481" s="3"/>
    </row>
    <row r="482" ht="12.75">
      <c r="F482" s="3"/>
    </row>
    <row r="483" ht="12.75">
      <c r="F483" s="3"/>
    </row>
    <row r="484" ht="12.75">
      <c r="F484" s="3"/>
    </row>
    <row r="485" ht="12.75">
      <c r="F485" s="3"/>
    </row>
    <row r="486" ht="12.75">
      <c r="F486" s="3"/>
    </row>
    <row r="487" ht="12.75">
      <c r="F487" s="3"/>
    </row>
    <row r="488" ht="12.75">
      <c r="F488" s="3"/>
    </row>
    <row r="489" ht="12.75">
      <c r="F489" s="3"/>
    </row>
    <row r="490" ht="12.75">
      <c r="F490" s="3"/>
    </row>
    <row r="491" ht="12.75">
      <c r="F491" s="3"/>
    </row>
    <row r="492" ht="12.75">
      <c r="F492" s="3"/>
    </row>
    <row r="493" ht="12.75">
      <c r="F493" s="3"/>
    </row>
    <row r="494" ht="12.75">
      <c r="F494" s="3"/>
    </row>
    <row r="495" ht="12.75">
      <c r="F495" s="3"/>
    </row>
    <row r="496" ht="12.75">
      <c r="F496" s="3"/>
    </row>
    <row r="497" ht="12.75">
      <c r="F497" s="3"/>
    </row>
    <row r="498" ht="12.75">
      <c r="F498" s="3"/>
    </row>
    <row r="499" ht="12.75">
      <c r="F499" s="3"/>
    </row>
    <row r="500" ht="12.75">
      <c r="F500" s="3"/>
    </row>
    <row r="501" ht="12.75">
      <c r="F501" s="3"/>
    </row>
    <row r="502" ht="12.75">
      <c r="F502" s="3"/>
    </row>
    <row r="503" ht="12.75">
      <c r="F503" s="3"/>
    </row>
    <row r="504" ht="12.75">
      <c r="F504" s="3"/>
    </row>
    <row r="505" ht="12.75">
      <c r="F505" s="3"/>
    </row>
    <row r="506" ht="12.75">
      <c r="F506" s="3"/>
    </row>
    <row r="507" ht="12.75">
      <c r="F507" s="3"/>
    </row>
    <row r="508" ht="12.75">
      <c r="F508" s="3"/>
    </row>
    <row r="509" ht="12.75">
      <c r="F509" s="3"/>
    </row>
    <row r="510" ht="12.75">
      <c r="F510" s="3"/>
    </row>
    <row r="511" ht="12.75">
      <c r="F511" s="3"/>
    </row>
    <row r="512" ht="12.75">
      <c r="F512" s="3"/>
    </row>
    <row r="513" ht="12.75">
      <c r="F513" s="3"/>
    </row>
    <row r="514" ht="12.75">
      <c r="F514" s="3"/>
    </row>
    <row r="515" ht="12.75">
      <c r="F515" s="3"/>
    </row>
    <row r="516" ht="12.75">
      <c r="F516" s="3"/>
    </row>
    <row r="517" ht="12.75">
      <c r="F517" s="3"/>
    </row>
    <row r="518" ht="12.75">
      <c r="F518" s="3"/>
    </row>
    <row r="519" ht="12.75">
      <c r="F519" s="3"/>
    </row>
    <row r="520" ht="12.75">
      <c r="F520" s="3"/>
    </row>
    <row r="521" ht="12.75">
      <c r="F521" s="3"/>
    </row>
    <row r="522" ht="12.75">
      <c r="F522" s="3"/>
    </row>
    <row r="523" ht="12.75">
      <c r="F523" s="3"/>
    </row>
    <row r="524" ht="12.75">
      <c r="F524" s="3"/>
    </row>
  </sheetData>
  <sheetProtection/>
  <printOptions/>
  <pageMargins left="0.984251968503937" right="0" top="0" bottom="0" header="0" footer="0"/>
  <pageSetup horizontalDpi="360" verticalDpi="360" orientation="landscape" paperSize="9" r:id="rId1"/>
  <rowBreaks count="1" manualBreakCount="1">
    <brk id="3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</sheetPr>
  <dimension ref="A1:G30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2" width="7.00390625" style="10" customWidth="1"/>
    <col min="3" max="3" width="24.28125" style="0" customWidth="1"/>
    <col min="4" max="4" width="22.421875" style="0" customWidth="1"/>
    <col min="5" max="5" width="26.28125" style="0" customWidth="1"/>
    <col min="6" max="6" width="37.57421875" style="5" bestFit="1" customWidth="1"/>
  </cols>
  <sheetData>
    <row r="1" spans="4:5" ht="15">
      <c r="D1" s="274" t="str">
        <f>Startlist!$F1</f>
        <v> </v>
      </c>
      <c r="E1" s="274"/>
    </row>
    <row r="2" spans="1:7" ht="15.75">
      <c r="A2" s="275" t="str">
        <f>Startlist!$F4</f>
        <v>South Estonian Rally 2016</v>
      </c>
      <c r="B2" s="275"/>
      <c r="C2" s="275"/>
      <c r="D2" s="275"/>
      <c r="E2" s="275"/>
      <c r="F2" s="275"/>
      <c r="G2" s="275"/>
    </row>
    <row r="3" spans="1:7" ht="15">
      <c r="A3" s="274" t="str">
        <f>Startlist!$F5</f>
        <v>August 12-13, 2016</v>
      </c>
      <c r="B3" s="274"/>
      <c r="C3" s="274"/>
      <c r="D3" s="274"/>
      <c r="E3" s="274"/>
      <c r="F3" s="274"/>
      <c r="G3" s="274"/>
    </row>
    <row r="4" spans="1:7" ht="15">
      <c r="A4" s="274" t="str">
        <f>Startlist!$F6</f>
        <v>Võru</v>
      </c>
      <c r="B4" s="274"/>
      <c r="C4" s="274"/>
      <c r="D4" s="274"/>
      <c r="E4" s="274"/>
      <c r="F4" s="274"/>
      <c r="G4" s="274"/>
    </row>
    <row r="6" ht="15">
      <c r="A6" s="11" t="s">
        <v>54</v>
      </c>
    </row>
    <row r="7" spans="1:7" ht="12.75">
      <c r="A7" s="15" t="s">
        <v>48</v>
      </c>
      <c r="B7" s="12" t="s">
        <v>31</v>
      </c>
      <c r="C7" s="13" t="s">
        <v>32</v>
      </c>
      <c r="D7" s="14" t="s">
        <v>33</v>
      </c>
      <c r="E7" s="13" t="s">
        <v>36</v>
      </c>
      <c r="F7" s="13" t="s">
        <v>53</v>
      </c>
      <c r="G7" s="36" t="s">
        <v>56</v>
      </c>
    </row>
    <row r="8" spans="1:7" ht="15" customHeight="1" hidden="1">
      <c r="A8" s="8"/>
      <c r="B8" s="9"/>
      <c r="C8" s="7"/>
      <c r="D8" s="7"/>
      <c r="E8" s="7"/>
      <c r="F8" s="37"/>
      <c r="G8" s="51"/>
    </row>
    <row r="9" spans="1:7" ht="15" customHeight="1" hidden="1">
      <c r="A9" s="8"/>
      <c r="B9" s="9"/>
      <c r="C9" s="7"/>
      <c r="D9" s="7"/>
      <c r="E9" s="7"/>
      <c r="F9" s="37"/>
      <c r="G9" s="51"/>
    </row>
    <row r="10" spans="1:7" ht="15" customHeight="1">
      <c r="A10" s="8" t="s">
        <v>1019</v>
      </c>
      <c r="B10" s="9" t="s">
        <v>91</v>
      </c>
      <c r="C10" s="7" t="s">
        <v>240</v>
      </c>
      <c r="D10" s="7" t="s">
        <v>241</v>
      </c>
      <c r="E10" s="7" t="s">
        <v>243</v>
      </c>
      <c r="F10" s="37" t="s">
        <v>1018</v>
      </c>
      <c r="G10" s="51" t="s">
        <v>1020</v>
      </c>
    </row>
    <row r="11" spans="1:7" ht="15" customHeight="1">
      <c r="A11" s="8" t="s">
        <v>1170</v>
      </c>
      <c r="B11" s="9" t="s">
        <v>84</v>
      </c>
      <c r="C11" s="7" t="s">
        <v>13</v>
      </c>
      <c r="D11" s="7" t="s">
        <v>15</v>
      </c>
      <c r="E11" s="7" t="s">
        <v>96</v>
      </c>
      <c r="F11" s="37" t="s">
        <v>1150</v>
      </c>
      <c r="G11" s="51" t="s">
        <v>1159</v>
      </c>
    </row>
    <row r="12" spans="1:7" ht="15" customHeight="1">
      <c r="A12" s="8" t="s">
        <v>1163</v>
      </c>
      <c r="B12" s="9" t="s">
        <v>68</v>
      </c>
      <c r="C12" s="7" t="s">
        <v>212</v>
      </c>
      <c r="D12" s="7" t="s">
        <v>14</v>
      </c>
      <c r="E12" s="7" t="s">
        <v>71</v>
      </c>
      <c r="F12" s="37" t="s">
        <v>1140</v>
      </c>
      <c r="G12" s="51" t="s">
        <v>1159</v>
      </c>
    </row>
    <row r="13" spans="1:7" ht="15" customHeight="1">
      <c r="A13" s="8" t="s">
        <v>1162</v>
      </c>
      <c r="B13" s="9" t="s">
        <v>84</v>
      </c>
      <c r="C13" s="7" t="s">
        <v>97</v>
      </c>
      <c r="D13" s="7" t="s">
        <v>98</v>
      </c>
      <c r="E13" s="7" t="s">
        <v>99</v>
      </c>
      <c r="F13" s="37" t="s">
        <v>1150</v>
      </c>
      <c r="G13" s="51" t="s">
        <v>1159</v>
      </c>
    </row>
    <row r="14" spans="1:7" ht="15" customHeight="1">
      <c r="A14" s="8" t="s">
        <v>1158</v>
      </c>
      <c r="B14" s="9" t="s">
        <v>88</v>
      </c>
      <c r="C14" s="7" t="s">
        <v>103</v>
      </c>
      <c r="D14" s="7" t="s">
        <v>104</v>
      </c>
      <c r="E14" s="7" t="s">
        <v>105</v>
      </c>
      <c r="F14" s="37" t="s">
        <v>1150</v>
      </c>
      <c r="G14" s="51" t="s">
        <v>1159</v>
      </c>
    </row>
    <row r="15" spans="1:7" ht="15" customHeight="1">
      <c r="A15" s="8" t="s">
        <v>1168</v>
      </c>
      <c r="B15" s="9" t="s">
        <v>117</v>
      </c>
      <c r="C15" s="7" t="s">
        <v>118</v>
      </c>
      <c r="D15" s="7" t="s">
        <v>119</v>
      </c>
      <c r="E15" s="7" t="s">
        <v>149</v>
      </c>
      <c r="F15" s="37" t="s">
        <v>1150</v>
      </c>
      <c r="G15" s="51" t="s">
        <v>1161</v>
      </c>
    </row>
    <row r="16" spans="1:7" ht="15" customHeight="1">
      <c r="A16" s="8" t="s">
        <v>1160</v>
      </c>
      <c r="B16" s="9" t="s">
        <v>117</v>
      </c>
      <c r="C16" s="7" t="s">
        <v>337</v>
      </c>
      <c r="D16" s="7" t="s">
        <v>245</v>
      </c>
      <c r="E16" s="7" t="s">
        <v>247</v>
      </c>
      <c r="F16" s="37" t="s">
        <v>1018</v>
      </c>
      <c r="G16" s="51" t="s">
        <v>1161</v>
      </c>
    </row>
    <row r="17" spans="1:7" ht="15" customHeight="1">
      <c r="A17" s="8" t="s">
        <v>1164</v>
      </c>
      <c r="B17" s="9" t="s">
        <v>117</v>
      </c>
      <c r="C17" s="7" t="s">
        <v>202</v>
      </c>
      <c r="D17" s="7" t="s">
        <v>210</v>
      </c>
      <c r="E17" s="7" t="s">
        <v>17</v>
      </c>
      <c r="F17" s="37" t="s">
        <v>1152</v>
      </c>
      <c r="G17" s="51" t="s">
        <v>1165</v>
      </c>
    </row>
    <row r="18" spans="1:7" ht="15" customHeight="1">
      <c r="A18" s="8" t="s">
        <v>1172</v>
      </c>
      <c r="B18" s="9" t="s">
        <v>132</v>
      </c>
      <c r="C18" s="7" t="s">
        <v>133</v>
      </c>
      <c r="D18" s="7" t="s">
        <v>223</v>
      </c>
      <c r="E18" s="7" t="s">
        <v>102</v>
      </c>
      <c r="F18" s="37" t="s">
        <v>1150</v>
      </c>
      <c r="G18" s="51" t="s">
        <v>1167</v>
      </c>
    </row>
    <row r="19" spans="1:7" ht="15" customHeight="1">
      <c r="A19" s="8" t="s">
        <v>1171</v>
      </c>
      <c r="B19" s="9" t="s">
        <v>117</v>
      </c>
      <c r="C19" s="7" t="s">
        <v>219</v>
      </c>
      <c r="D19" s="7" t="s">
        <v>220</v>
      </c>
      <c r="E19" s="7" t="s">
        <v>149</v>
      </c>
      <c r="F19" s="37" t="s">
        <v>1150</v>
      </c>
      <c r="G19" s="51" t="s">
        <v>1167</v>
      </c>
    </row>
    <row r="20" spans="1:7" ht="15" customHeight="1">
      <c r="A20" s="8" t="s">
        <v>1169</v>
      </c>
      <c r="B20" s="9" t="s">
        <v>88</v>
      </c>
      <c r="C20" s="7" t="s">
        <v>251</v>
      </c>
      <c r="D20" s="7" t="s">
        <v>252</v>
      </c>
      <c r="E20" s="7" t="s">
        <v>253</v>
      </c>
      <c r="F20" s="37" t="s">
        <v>1150</v>
      </c>
      <c r="G20" s="51" t="s">
        <v>1167</v>
      </c>
    </row>
    <row r="21" spans="1:7" ht="15" customHeight="1">
      <c r="A21" s="8" t="s">
        <v>1166</v>
      </c>
      <c r="B21" s="9" t="s">
        <v>84</v>
      </c>
      <c r="C21" s="7" t="s">
        <v>248</v>
      </c>
      <c r="D21" s="7" t="s">
        <v>249</v>
      </c>
      <c r="E21" s="7" t="s">
        <v>250</v>
      </c>
      <c r="F21" s="37" t="s">
        <v>1150</v>
      </c>
      <c r="G21" s="51" t="s">
        <v>1167</v>
      </c>
    </row>
    <row r="22" spans="1:7" ht="15" customHeight="1">
      <c r="A22" s="8" t="s">
        <v>1279</v>
      </c>
      <c r="B22" s="9" t="s">
        <v>84</v>
      </c>
      <c r="C22" s="7" t="s">
        <v>92</v>
      </c>
      <c r="D22" s="7" t="s">
        <v>93</v>
      </c>
      <c r="E22" s="7" t="s">
        <v>96</v>
      </c>
      <c r="F22" s="37" t="s">
        <v>1274</v>
      </c>
      <c r="G22" s="51" t="s">
        <v>1278</v>
      </c>
    </row>
    <row r="23" spans="1:7" ht="15" customHeight="1">
      <c r="A23" s="8" t="s">
        <v>1277</v>
      </c>
      <c r="B23" s="9" t="s">
        <v>68</v>
      </c>
      <c r="C23" s="7" t="s">
        <v>72</v>
      </c>
      <c r="D23" s="7" t="s">
        <v>73</v>
      </c>
      <c r="E23" s="7" t="s">
        <v>71</v>
      </c>
      <c r="F23" s="37" t="s">
        <v>1150</v>
      </c>
      <c r="G23" s="51" t="s">
        <v>1278</v>
      </c>
    </row>
    <row r="24" spans="1:7" ht="15" customHeight="1">
      <c r="A24" s="8" t="s">
        <v>1282</v>
      </c>
      <c r="B24" s="9" t="s">
        <v>88</v>
      </c>
      <c r="C24" s="7" t="s">
        <v>216</v>
      </c>
      <c r="D24" s="7" t="s">
        <v>217</v>
      </c>
      <c r="E24" s="7" t="s">
        <v>127</v>
      </c>
      <c r="F24" s="37" t="s">
        <v>1152</v>
      </c>
      <c r="G24" s="51" t="s">
        <v>1283</v>
      </c>
    </row>
    <row r="25" spans="1:7" ht="15" customHeight="1">
      <c r="A25" s="8" t="s">
        <v>1286</v>
      </c>
      <c r="B25" s="9" t="s">
        <v>132</v>
      </c>
      <c r="C25" s="7" t="s">
        <v>4</v>
      </c>
      <c r="D25" s="7" t="s">
        <v>263</v>
      </c>
      <c r="E25" s="7" t="s">
        <v>89</v>
      </c>
      <c r="F25" s="37" t="s">
        <v>1140</v>
      </c>
      <c r="G25" s="51" t="s">
        <v>1285</v>
      </c>
    </row>
    <row r="26" spans="1:7" ht="15" customHeight="1">
      <c r="A26" s="8" t="s">
        <v>1284</v>
      </c>
      <c r="B26" s="9" t="s">
        <v>88</v>
      </c>
      <c r="C26" s="7" t="s">
        <v>218</v>
      </c>
      <c r="D26" s="7" t="s">
        <v>260</v>
      </c>
      <c r="E26" s="7" t="s">
        <v>124</v>
      </c>
      <c r="F26" s="37" t="s">
        <v>1273</v>
      </c>
      <c r="G26" s="51" t="s">
        <v>1285</v>
      </c>
    </row>
    <row r="27" spans="1:7" ht="15" customHeight="1">
      <c r="A27" s="8" t="s">
        <v>1280</v>
      </c>
      <c r="B27" s="9" t="s">
        <v>117</v>
      </c>
      <c r="C27" s="7" t="s">
        <v>11</v>
      </c>
      <c r="D27" s="7" t="s">
        <v>213</v>
      </c>
      <c r="E27" s="7" t="s">
        <v>12</v>
      </c>
      <c r="F27" s="37" t="s">
        <v>1018</v>
      </c>
      <c r="G27" s="51" t="s">
        <v>1281</v>
      </c>
    </row>
    <row r="28" spans="1:7" ht="15" customHeight="1">
      <c r="A28" s="8" t="s">
        <v>1601</v>
      </c>
      <c r="B28" s="9" t="s">
        <v>88</v>
      </c>
      <c r="C28" s="7" t="s">
        <v>115</v>
      </c>
      <c r="D28" s="7" t="s">
        <v>116</v>
      </c>
      <c r="E28" s="7" t="s">
        <v>87</v>
      </c>
      <c r="F28" s="37" t="s">
        <v>1274</v>
      </c>
      <c r="G28" s="51" t="s">
        <v>1602</v>
      </c>
    </row>
    <row r="29" spans="1:7" ht="15" customHeight="1">
      <c r="A29" s="8" t="s">
        <v>1599</v>
      </c>
      <c r="B29" s="9" t="s">
        <v>91</v>
      </c>
      <c r="C29" s="7" t="s">
        <v>203</v>
      </c>
      <c r="D29" s="7" t="s">
        <v>204</v>
      </c>
      <c r="E29" s="7" t="s">
        <v>200</v>
      </c>
      <c r="F29" s="37" t="s">
        <v>1150</v>
      </c>
      <c r="G29" s="51" t="s">
        <v>1600</v>
      </c>
    </row>
    <row r="30" spans="1:7" ht="15" customHeight="1">
      <c r="A30" s="8" t="s">
        <v>1597</v>
      </c>
      <c r="B30" s="9" t="s">
        <v>117</v>
      </c>
      <c r="C30" s="7" t="s">
        <v>148</v>
      </c>
      <c r="D30" s="7" t="s">
        <v>338</v>
      </c>
      <c r="E30" s="7" t="s">
        <v>3</v>
      </c>
      <c r="F30" s="37" t="s">
        <v>1018</v>
      </c>
      <c r="G30" s="51" t="s">
        <v>1598</v>
      </c>
    </row>
  </sheetData>
  <sheetProtection/>
  <mergeCells count="4">
    <mergeCell ref="A4:G4"/>
    <mergeCell ref="D1:E1"/>
    <mergeCell ref="A2:G2"/>
    <mergeCell ref="A3:G3"/>
  </mergeCells>
  <printOptions/>
  <pageMargins left="0.984251968503937" right="0" top="0" bottom="0" header="0" footer="0"/>
  <pageSetup horizontalDpi="360" verticalDpi="36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J21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7109375" style="3" customWidth="1"/>
    <col min="2" max="2" width="7.00390625" style="3" customWidth="1"/>
    <col min="3" max="3" width="19.00390625" style="0" customWidth="1"/>
    <col min="4" max="4" width="20.421875" style="0" customWidth="1"/>
    <col min="5" max="5" width="24.8515625" style="0" customWidth="1"/>
    <col min="6" max="6" width="8.7109375" style="0" customWidth="1"/>
    <col min="7" max="7" width="19.7109375" style="0" customWidth="1"/>
    <col min="8" max="8" width="9.421875" style="0" customWidth="1"/>
    <col min="9" max="9" width="12.28125" style="0" customWidth="1"/>
  </cols>
  <sheetData>
    <row r="1" spans="1:9" ht="15.75">
      <c r="A1" s="275" t="str">
        <f>Startlist!$F4</f>
        <v>South Estonian Rally 2016</v>
      </c>
      <c r="B1" s="275"/>
      <c r="C1" s="275"/>
      <c r="D1" s="275"/>
      <c r="E1" s="275"/>
      <c r="F1" s="275"/>
      <c r="G1" s="275"/>
      <c r="H1" s="275"/>
      <c r="I1" s="275"/>
    </row>
    <row r="2" spans="1:9" ht="15">
      <c r="A2" s="274" t="str">
        <f>Startlist!$F5</f>
        <v>August 12-13, 2016</v>
      </c>
      <c r="B2" s="274"/>
      <c r="C2" s="274"/>
      <c r="D2" s="274"/>
      <c r="E2" s="274"/>
      <c r="F2" s="274"/>
      <c r="G2" s="274"/>
      <c r="H2" s="274"/>
      <c r="I2" s="274"/>
    </row>
    <row r="3" spans="1:9" ht="15">
      <c r="A3" s="274" t="str">
        <f>Startlist!$F6</f>
        <v>Võru</v>
      </c>
      <c r="B3" s="274"/>
      <c r="C3" s="274"/>
      <c r="D3" s="274"/>
      <c r="E3" s="274"/>
      <c r="F3" s="274"/>
      <c r="G3" s="274"/>
      <c r="H3" s="274"/>
      <c r="I3" s="274"/>
    </row>
    <row r="5" ht="15">
      <c r="A5" s="11" t="s">
        <v>55</v>
      </c>
    </row>
    <row r="6" spans="1:9" ht="12.75">
      <c r="A6" s="15" t="s">
        <v>48</v>
      </c>
      <c r="B6" s="12" t="s">
        <v>31</v>
      </c>
      <c r="C6" s="13" t="s">
        <v>32</v>
      </c>
      <c r="D6" s="14" t="s">
        <v>33</v>
      </c>
      <c r="E6" s="14" t="s">
        <v>36</v>
      </c>
      <c r="F6" s="13" t="s">
        <v>51</v>
      </c>
      <c r="G6" s="13" t="s">
        <v>52</v>
      </c>
      <c r="H6" s="16" t="s">
        <v>49</v>
      </c>
      <c r="I6" s="17" t="s">
        <v>50</v>
      </c>
    </row>
    <row r="7" spans="1:10" ht="15" customHeight="1" hidden="1">
      <c r="A7" s="50"/>
      <c r="B7" s="45"/>
      <c r="C7" s="46"/>
      <c r="D7" s="46"/>
      <c r="E7" s="46"/>
      <c r="F7" s="46"/>
      <c r="G7" s="46"/>
      <c r="H7" s="58"/>
      <c r="I7" s="59"/>
      <c r="J7" s="79"/>
    </row>
    <row r="8" spans="1:10" ht="15" customHeight="1" hidden="1">
      <c r="A8" s="50"/>
      <c r="B8" s="45"/>
      <c r="C8" s="46"/>
      <c r="D8" s="46"/>
      <c r="E8" s="46"/>
      <c r="F8" s="46"/>
      <c r="G8" s="46"/>
      <c r="H8" s="58"/>
      <c r="I8" s="59"/>
      <c r="J8" s="79"/>
    </row>
    <row r="9" spans="1:10" ht="15" customHeight="1" hidden="1">
      <c r="A9" s="50"/>
      <c r="B9" s="45"/>
      <c r="C9" s="46"/>
      <c r="D9" s="46"/>
      <c r="E9" s="46"/>
      <c r="F9" s="46"/>
      <c r="G9" s="46"/>
      <c r="H9" s="58"/>
      <c r="I9" s="59"/>
      <c r="J9" s="79"/>
    </row>
    <row r="10" spans="1:10" ht="15" customHeight="1" hidden="1">
      <c r="A10" s="50"/>
      <c r="B10" s="45"/>
      <c r="C10" s="46"/>
      <c r="D10" s="46"/>
      <c r="E10" s="46"/>
      <c r="F10" s="46"/>
      <c r="G10" s="46"/>
      <c r="H10" s="58"/>
      <c r="I10" s="59"/>
      <c r="J10" s="79"/>
    </row>
    <row r="11" spans="1:10" ht="15" customHeight="1" hidden="1">
      <c r="A11" s="50"/>
      <c r="B11" s="45"/>
      <c r="C11" s="46"/>
      <c r="D11" s="46"/>
      <c r="E11" s="46"/>
      <c r="F11" s="46"/>
      <c r="G11" s="46"/>
      <c r="H11" s="58"/>
      <c r="I11" s="59"/>
      <c r="J11" s="79"/>
    </row>
    <row r="12" spans="1:10" ht="15" customHeight="1" hidden="1">
      <c r="A12" s="50"/>
      <c r="B12" s="45"/>
      <c r="C12" s="46"/>
      <c r="D12" s="46"/>
      <c r="E12" s="46"/>
      <c r="F12" s="46"/>
      <c r="G12" s="46"/>
      <c r="H12" s="58"/>
      <c r="I12" s="59"/>
      <c r="J12" s="79"/>
    </row>
    <row r="13" spans="1:10" ht="15" customHeight="1" hidden="1">
      <c r="A13" s="50"/>
      <c r="B13" s="45"/>
      <c r="C13" s="46"/>
      <c r="D13" s="46"/>
      <c r="E13" s="46"/>
      <c r="F13" s="46"/>
      <c r="G13" s="46"/>
      <c r="H13" s="58"/>
      <c r="I13" s="59"/>
      <c r="J13" s="79"/>
    </row>
    <row r="14" spans="1:10" ht="15" customHeight="1" hidden="1">
      <c r="A14" s="50"/>
      <c r="B14" s="45"/>
      <c r="C14" s="46"/>
      <c r="D14" s="46"/>
      <c r="E14" s="46"/>
      <c r="F14" s="46"/>
      <c r="G14" s="46"/>
      <c r="H14" s="58"/>
      <c r="I14" s="59"/>
      <c r="J14" s="79"/>
    </row>
    <row r="15" spans="1:10" ht="15" customHeight="1" hidden="1">
      <c r="A15" s="50"/>
      <c r="B15" s="45"/>
      <c r="C15" s="46"/>
      <c r="D15" s="46"/>
      <c r="E15" s="46"/>
      <c r="F15" s="46"/>
      <c r="G15" s="46"/>
      <c r="H15" s="58"/>
      <c r="I15" s="59"/>
      <c r="J15" s="79"/>
    </row>
    <row r="16" spans="1:10" ht="15" customHeight="1">
      <c r="A16" s="50" t="s">
        <v>1415</v>
      </c>
      <c r="B16" s="45" t="s">
        <v>91</v>
      </c>
      <c r="C16" s="46" t="s">
        <v>199</v>
      </c>
      <c r="D16" s="46" t="s">
        <v>205</v>
      </c>
      <c r="E16" s="46" t="s">
        <v>200</v>
      </c>
      <c r="F16" s="46" t="s">
        <v>1416</v>
      </c>
      <c r="G16" s="46" t="s">
        <v>1417</v>
      </c>
      <c r="H16" s="58" t="s">
        <v>1383</v>
      </c>
      <c r="I16" s="59" t="s">
        <v>1383</v>
      </c>
      <c r="J16" s="79"/>
    </row>
    <row r="17" spans="1:10" ht="15" customHeight="1">
      <c r="A17" s="50" t="s">
        <v>996</v>
      </c>
      <c r="B17" s="45" t="s">
        <v>117</v>
      </c>
      <c r="C17" s="46" t="s">
        <v>125</v>
      </c>
      <c r="D17" s="46" t="s">
        <v>126</v>
      </c>
      <c r="E17" s="46" t="s">
        <v>99</v>
      </c>
      <c r="F17" s="46" t="s">
        <v>997</v>
      </c>
      <c r="G17" s="46" t="s">
        <v>998</v>
      </c>
      <c r="H17" s="58" t="s">
        <v>836</v>
      </c>
      <c r="I17" s="59" t="s">
        <v>836</v>
      </c>
      <c r="J17" s="79"/>
    </row>
    <row r="18" spans="1:10" ht="15" customHeight="1">
      <c r="A18" s="50" t="s">
        <v>1603</v>
      </c>
      <c r="B18" s="45" t="s">
        <v>84</v>
      </c>
      <c r="C18" s="46" t="s">
        <v>254</v>
      </c>
      <c r="D18" s="46" t="s">
        <v>255</v>
      </c>
      <c r="E18" s="46" t="s">
        <v>256</v>
      </c>
      <c r="F18" s="46" t="s">
        <v>1604</v>
      </c>
      <c r="G18" s="46" t="s">
        <v>1605</v>
      </c>
      <c r="H18" s="58" t="s">
        <v>1542</v>
      </c>
      <c r="I18" s="59" t="s">
        <v>1542</v>
      </c>
      <c r="J18" s="79"/>
    </row>
    <row r="19" spans="1:10" ht="15" customHeight="1">
      <c r="A19" s="50" t="s">
        <v>1606</v>
      </c>
      <c r="B19" s="45" t="s">
        <v>88</v>
      </c>
      <c r="C19" s="46" t="s">
        <v>257</v>
      </c>
      <c r="D19" s="46" t="s">
        <v>258</v>
      </c>
      <c r="E19" s="46" t="s">
        <v>127</v>
      </c>
      <c r="F19" s="46" t="s">
        <v>1604</v>
      </c>
      <c r="G19" s="46" t="s">
        <v>1605</v>
      </c>
      <c r="H19" s="58" t="s">
        <v>1542</v>
      </c>
      <c r="I19" s="59" t="s">
        <v>1542</v>
      </c>
      <c r="J19" s="79"/>
    </row>
    <row r="20" spans="1:10" ht="15" customHeight="1">
      <c r="A20" s="50" t="s">
        <v>999</v>
      </c>
      <c r="B20" s="45" t="s">
        <v>88</v>
      </c>
      <c r="C20" s="46" t="s">
        <v>261</v>
      </c>
      <c r="D20" s="46" t="s">
        <v>262</v>
      </c>
      <c r="E20" s="46" t="s">
        <v>127</v>
      </c>
      <c r="F20" s="46" t="s">
        <v>1000</v>
      </c>
      <c r="G20" s="46" t="s">
        <v>1001</v>
      </c>
      <c r="H20" s="58" t="s">
        <v>916</v>
      </c>
      <c r="I20" s="59" t="s">
        <v>916</v>
      </c>
      <c r="J20" s="79"/>
    </row>
    <row r="21" spans="1:10" ht="15" customHeight="1">
      <c r="A21" s="50" t="s">
        <v>1002</v>
      </c>
      <c r="B21" s="45" t="s">
        <v>132</v>
      </c>
      <c r="C21" s="46" t="s">
        <v>18</v>
      </c>
      <c r="D21" s="46" t="s">
        <v>19</v>
      </c>
      <c r="E21" s="46" t="s">
        <v>102</v>
      </c>
      <c r="F21" s="46" t="s">
        <v>1000</v>
      </c>
      <c r="G21" s="46" t="s">
        <v>1003</v>
      </c>
      <c r="H21" s="58" t="s">
        <v>641</v>
      </c>
      <c r="I21" s="59" t="s">
        <v>641</v>
      </c>
      <c r="J21" s="79"/>
    </row>
  </sheetData>
  <sheetProtection/>
  <mergeCells count="3">
    <mergeCell ref="A1:I1"/>
    <mergeCell ref="A2:I2"/>
    <mergeCell ref="A3:I3"/>
  </mergeCells>
  <printOptions/>
  <pageMargins left="0.7874015748031497" right="0" top="0" bottom="0" header="0" footer="0"/>
  <pageSetup horizontalDpi="360" verticalDpi="36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B47" sqref="B47"/>
    </sheetView>
  </sheetViews>
  <sheetFormatPr defaultColWidth="9.140625" defaultRowHeight="12.75"/>
  <cols>
    <col min="1" max="1" width="22.57421875" style="3" customWidth="1"/>
    <col min="2" max="5" width="17.7109375" style="0" customWidth="1"/>
    <col min="6" max="6" width="18.7109375" style="0" bestFit="1" customWidth="1"/>
    <col min="7" max="7" width="19.00390625" style="0" bestFit="1" customWidth="1"/>
    <col min="8" max="8" width="19.140625" style="0" customWidth="1"/>
  </cols>
  <sheetData>
    <row r="1" spans="5:8" ht="15">
      <c r="E1" s="24"/>
      <c r="H1" s="24" t="str">
        <f>Startlist!$F1</f>
        <v> </v>
      </c>
    </row>
    <row r="2" spans="1:8" ht="15.75">
      <c r="A2" s="275" t="str">
        <f>Startlist!$F4</f>
        <v>South Estonian Rally 2016</v>
      </c>
      <c r="B2" s="275"/>
      <c r="C2" s="275"/>
      <c r="D2" s="275"/>
      <c r="E2" s="275"/>
      <c r="F2" s="275"/>
      <c r="G2" s="275"/>
      <c r="H2" s="275"/>
    </row>
    <row r="3" spans="1:8" ht="15">
      <c r="A3" s="274" t="str">
        <f>Startlist!$F5</f>
        <v>August 12-13, 2016</v>
      </c>
      <c r="B3" s="274"/>
      <c r="C3" s="274"/>
      <c r="D3" s="274"/>
      <c r="E3" s="274"/>
      <c r="F3" s="274"/>
      <c r="G3" s="274"/>
      <c r="H3" s="274"/>
    </row>
    <row r="4" spans="1:8" ht="15">
      <c r="A4" s="274" t="str">
        <f>Startlist!$F6</f>
        <v>Võru</v>
      </c>
      <c r="B4" s="274"/>
      <c r="C4" s="274"/>
      <c r="D4" s="274"/>
      <c r="E4" s="274"/>
      <c r="F4" s="274"/>
      <c r="G4" s="274"/>
      <c r="H4" s="274"/>
    </row>
    <row r="6" spans="1:8" ht="15">
      <c r="A6" s="6" t="s">
        <v>62</v>
      </c>
      <c r="H6" s="252" t="s">
        <v>1607</v>
      </c>
    </row>
    <row r="7" spans="1:8" ht="12.75">
      <c r="A7" s="255"/>
      <c r="B7" s="18"/>
      <c r="C7" s="18"/>
      <c r="D7" s="18"/>
      <c r="E7" s="19"/>
      <c r="F7" s="18"/>
      <c r="G7" s="18"/>
      <c r="H7" s="253"/>
    </row>
    <row r="8" spans="1:8" ht="13.5" customHeight="1">
      <c r="A8" s="260"/>
      <c r="B8" s="109" t="s">
        <v>147</v>
      </c>
      <c r="C8" s="110" t="s">
        <v>68</v>
      </c>
      <c r="D8" s="110" t="s">
        <v>132</v>
      </c>
      <c r="E8" s="109" t="s">
        <v>88</v>
      </c>
      <c r="F8" s="110" t="s">
        <v>117</v>
      </c>
      <c r="G8" s="110" t="s">
        <v>84</v>
      </c>
      <c r="H8" s="109" t="s">
        <v>91</v>
      </c>
    </row>
    <row r="9" spans="1:8" ht="12.75" customHeight="1">
      <c r="A9" s="254" t="s">
        <v>340</v>
      </c>
      <c r="B9" s="38" t="s">
        <v>359</v>
      </c>
      <c r="C9" s="38" t="s">
        <v>350</v>
      </c>
      <c r="D9" s="38" t="s">
        <v>466</v>
      </c>
      <c r="E9" s="38" t="s">
        <v>483</v>
      </c>
      <c r="F9" s="38" t="s">
        <v>540</v>
      </c>
      <c r="G9" s="38" t="s">
        <v>456</v>
      </c>
      <c r="H9" s="38" t="s">
        <v>551</v>
      </c>
    </row>
    <row r="10" spans="1:8" ht="12.75" customHeight="1">
      <c r="A10" s="42" t="s">
        <v>850</v>
      </c>
      <c r="B10" s="40" t="s">
        <v>851</v>
      </c>
      <c r="C10" s="40" t="s">
        <v>852</v>
      </c>
      <c r="D10" s="40" t="s">
        <v>853</v>
      </c>
      <c r="E10" s="40" t="s">
        <v>854</v>
      </c>
      <c r="F10" s="40" t="s">
        <v>855</v>
      </c>
      <c r="G10" s="40" t="s">
        <v>856</v>
      </c>
      <c r="H10" s="40" t="s">
        <v>857</v>
      </c>
    </row>
    <row r="11" spans="1:8" ht="12.75" customHeight="1">
      <c r="A11" s="43" t="s">
        <v>858</v>
      </c>
      <c r="B11" s="41" t="s">
        <v>859</v>
      </c>
      <c r="C11" s="41" t="s">
        <v>860</v>
      </c>
      <c r="D11" s="41" t="s">
        <v>861</v>
      </c>
      <c r="E11" s="41" t="s">
        <v>862</v>
      </c>
      <c r="F11" s="41" t="s">
        <v>863</v>
      </c>
      <c r="G11" s="41" t="s">
        <v>864</v>
      </c>
      <c r="H11" s="41" t="s">
        <v>865</v>
      </c>
    </row>
    <row r="12" spans="1:8" ht="12.75" customHeight="1">
      <c r="A12" s="254" t="s">
        <v>341</v>
      </c>
      <c r="B12" s="38" t="s">
        <v>360</v>
      </c>
      <c r="C12" s="38" t="s">
        <v>351</v>
      </c>
      <c r="D12" s="38" t="s">
        <v>554</v>
      </c>
      <c r="E12" s="38" t="s">
        <v>510</v>
      </c>
      <c r="F12" s="38" t="s">
        <v>541</v>
      </c>
      <c r="G12" s="38" t="s">
        <v>503</v>
      </c>
      <c r="H12" s="38" t="s">
        <v>380</v>
      </c>
    </row>
    <row r="13" spans="1:8" ht="12.75" customHeight="1">
      <c r="A13" s="42" t="s">
        <v>866</v>
      </c>
      <c r="B13" s="40" t="s">
        <v>867</v>
      </c>
      <c r="C13" s="40" t="s">
        <v>868</v>
      </c>
      <c r="D13" s="40" t="s">
        <v>869</v>
      </c>
      <c r="E13" s="40" t="s">
        <v>870</v>
      </c>
      <c r="F13" s="40" t="s">
        <v>871</v>
      </c>
      <c r="G13" s="40" t="s">
        <v>872</v>
      </c>
      <c r="H13" s="40" t="s">
        <v>873</v>
      </c>
    </row>
    <row r="14" spans="1:8" ht="12.75" customHeight="1">
      <c r="A14" s="43" t="s">
        <v>858</v>
      </c>
      <c r="B14" s="41" t="s">
        <v>859</v>
      </c>
      <c r="C14" s="41" t="s">
        <v>860</v>
      </c>
      <c r="D14" s="41" t="s">
        <v>861</v>
      </c>
      <c r="E14" s="41" t="s">
        <v>874</v>
      </c>
      <c r="F14" s="41" t="s">
        <v>863</v>
      </c>
      <c r="G14" s="41" t="s">
        <v>875</v>
      </c>
      <c r="H14" s="41" t="s">
        <v>876</v>
      </c>
    </row>
    <row r="15" spans="1:8" ht="12.75" customHeight="1">
      <c r="A15" s="254" t="s">
        <v>342</v>
      </c>
      <c r="B15" s="38" t="s">
        <v>361</v>
      </c>
      <c r="C15" s="38" t="s">
        <v>352</v>
      </c>
      <c r="D15" s="38" t="s">
        <v>555</v>
      </c>
      <c r="E15" s="38" t="s">
        <v>521</v>
      </c>
      <c r="F15" s="38" t="s">
        <v>542</v>
      </c>
      <c r="G15" s="38" t="s">
        <v>458</v>
      </c>
      <c r="H15" s="38" t="s">
        <v>381</v>
      </c>
    </row>
    <row r="16" spans="1:8" ht="12.75" customHeight="1">
      <c r="A16" s="42" t="s">
        <v>877</v>
      </c>
      <c r="B16" s="40" t="s">
        <v>878</v>
      </c>
      <c r="C16" s="40" t="s">
        <v>879</v>
      </c>
      <c r="D16" s="40" t="s">
        <v>880</v>
      </c>
      <c r="E16" s="40" t="s">
        <v>881</v>
      </c>
      <c r="F16" s="40" t="s">
        <v>882</v>
      </c>
      <c r="G16" s="40" t="s">
        <v>883</v>
      </c>
      <c r="H16" s="40" t="s">
        <v>884</v>
      </c>
    </row>
    <row r="17" spans="1:8" ht="12.75" customHeight="1">
      <c r="A17" s="43" t="s">
        <v>885</v>
      </c>
      <c r="B17" s="41" t="s">
        <v>859</v>
      </c>
      <c r="C17" s="41" t="s">
        <v>860</v>
      </c>
      <c r="D17" s="41" t="s">
        <v>861</v>
      </c>
      <c r="E17" s="41" t="s">
        <v>886</v>
      </c>
      <c r="F17" s="41" t="s">
        <v>863</v>
      </c>
      <c r="G17" s="41" t="s">
        <v>864</v>
      </c>
      <c r="H17" s="41" t="s">
        <v>876</v>
      </c>
    </row>
    <row r="18" spans="1:8" ht="12.75" customHeight="1">
      <c r="A18" s="254" t="s">
        <v>343</v>
      </c>
      <c r="B18" s="38" t="s">
        <v>362</v>
      </c>
      <c r="C18" s="38" t="s">
        <v>353</v>
      </c>
      <c r="D18" s="38" t="s">
        <v>556</v>
      </c>
      <c r="E18" s="38" t="s">
        <v>522</v>
      </c>
      <c r="F18" s="38" t="s">
        <v>687</v>
      </c>
      <c r="G18" s="38" t="s">
        <v>560</v>
      </c>
      <c r="H18" s="38" t="s">
        <v>382</v>
      </c>
    </row>
    <row r="19" spans="1:8" ht="12.75" customHeight="1">
      <c r="A19" s="42" t="s">
        <v>887</v>
      </c>
      <c r="B19" s="40" t="s">
        <v>888</v>
      </c>
      <c r="C19" s="40" t="s">
        <v>889</v>
      </c>
      <c r="D19" s="40" t="s">
        <v>890</v>
      </c>
      <c r="E19" s="40" t="s">
        <v>891</v>
      </c>
      <c r="F19" s="40" t="s">
        <v>892</v>
      </c>
      <c r="G19" s="40" t="s">
        <v>893</v>
      </c>
      <c r="H19" s="40" t="s">
        <v>894</v>
      </c>
    </row>
    <row r="20" spans="1:8" ht="12.75" customHeight="1">
      <c r="A20" s="43" t="s">
        <v>885</v>
      </c>
      <c r="B20" s="41" t="s">
        <v>859</v>
      </c>
      <c r="C20" s="41" t="s">
        <v>860</v>
      </c>
      <c r="D20" s="41" t="s">
        <v>861</v>
      </c>
      <c r="E20" s="41" t="s">
        <v>886</v>
      </c>
      <c r="F20" s="41" t="s">
        <v>895</v>
      </c>
      <c r="G20" s="41" t="s">
        <v>896</v>
      </c>
      <c r="H20" s="41" t="s">
        <v>876</v>
      </c>
    </row>
    <row r="21" spans="1:8" ht="12.75" customHeight="1">
      <c r="A21" s="254" t="s">
        <v>1287</v>
      </c>
      <c r="B21" s="38" t="s">
        <v>1022</v>
      </c>
      <c r="C21" s="38" t="s">
        <v>1024</v>
      </c>
      <c r="D21" s="38" t="s">
        <v>1062</v>
      </c>
      <c r="E21" s="38" t="s">
        <v>1051</v>
      </c>
      <c r="F21" s="38" t="s">
        <v>1156</v>
      </c>
      <c r="G21" s="38" t="s">
        <v>1032</v>
      </c>
      <c r="H21" s="38" t="s">
        <v>1041</v>
      </c>
    </row>
    <row r="22" spans="1:8" ht="12.75" customHeight="1">
      <c r="A22" s="42" t="s">
        <v>1288</v>
      </c>
      <c r="B22" s="40" t="s">
        <v>1289</v>
      </c>
      <c r="C22" s="40" t="s">
        <v>1290</v>
      </c>
      <c r="D22" s="40" t="s">
        <v>1291</v>
      </c>
      <c r="E22" s="40" t="s">
        <v>1292</v>
      </c>
      <c r="F22" s="40" t="s">
        <v>1293</v>
      </c>
      <c r="G22" s="40" t="s">
        <v>1294</v>
      </c>
      <c r="H22" s="40" t="s">
        <v>1295</v>
      </c>
    </row>
    <row r="23" spans="1:8" ht="12.75" customHeight="1">
      <c r="A23" s="43" t="s">
        <v>1296</v>
      </c>
      <c r="B23" s="41" t="s">
        <v>859</v>
      </c>
      <c r="C23" s="41" t="s">
        <v>860</v>
      </c>
      <c r="D23" s="41" t="s">
        <v>861</v>
      </c>
      <c r="E23" s="41" t="s">
        <v>874</v>
      </c>
      <c r="F23" s="41" t="s">
        <v>863</v>
      </c>
      <c r="G23" s="41" t="s">
        <v>864</v>
      </c>
      <c r="H23" s="41" t="s">
        <v>865</v>
      </c>
    </row>
    <row r="24" spans="1:8" ht="12.75" customHeight="1">
      <c r="A24" s="254" t="s">
        <v>1297</v>
      </c>
      <c r="B24" s="38" t="s">
        <v>1023</v>
      </c>
      <c r="C24" s="38" t="s">
        <v>1025</v>
      </c>
      <c r="D24" s="38" t="s">
        <v>1066</v>
      </c>
      <c r="E24" s="38" t="s">
        <v>1050</v>
      </c>
      <c r="F24" s="38" t="s">
        <v>1091</v>
      </c>
      <c r="G24" s="38" t="s">
        <v>1033</v>
      </c>
      <c r="H24" s="38" t="s">
        <v>1042</v>
      </c>
    </row>
    <row r="25" spans="1:8" ht="12.75" customHeight="1">
      <c r="A25" s="42" t="s">
        <v>1298</v>
      </c>
      <c r="B25" s="40" t="s">
        <v>1299</v>
      </c>
      <c r="C25" s="40" t="s">
        <v>1300</v>
      </c>
      <c r="D25" s="40" t="s">
        <v>1301</v>
      </c>
      <c r="E25" s="40" t="s">
        <v>1302</v>
      </c>
      <c r="F25" s="40" t="s">
        <v>1303</v>
      </c>
      <c r="G25" s="40" t="s">
        <v>1304</v>
      </c>
      <c r="H25" s="40" t="s">
        <v>1305</v>
      </c>
    </row>
    <row r="26" spans="1:8" ht="12.75" customHeight="1">
      <c r="A26" s="43" t="s">
        <v>1306</v>
      </c>
      <c r="B26" s="41" t="s">
        <v>859</v>
      </c>
      <c r="C26" s="41" t="s">
        <v>860</v>
      </c>
      <c r="D26" s="41" t="s">
        <v>1307</v>
      </c>
      <c r="E26" s="41" t="s">
        <v>886</v>
      </c>
      <c r="F26" s="41" t="s">
        <v>895</v>
      </c>
      <c r="G26" s="41" t="s">
        <v>864</v>
      </c>
      <c r="H26" s="41" t="s">
        <v>865</v>
      </c>
    </row>
    <row r="27" spans="1:8" ht="12.75" customHeight="1">
      <c r="A27" s="254" t="s">
        <v>1308</v>
      </c>
      <c r="B27" s="38" t="s">
        <v>1179</v>
      </c>
      <c r="C27" s="38" t="s">
        <v>1181</v>
      </c>
      <c r="D27" s="38" t="s">
        <v>1229</v>
      </c>
      <c r="E27" s="38" t="s">
        <v>1203</v>
      </c>
      <c r="F27" s="38" t="s">
        <v>1223</v>
      </c>
      <c r="G27" s="38" t="s">
        <v>1198</v>
      </c>
      <c r="H27" s="38" t="s">
        <v>1200</v>
      </c>
    </row>
    <row r="28" spans="1:8" ht="12.75" customHeight="1">
      <c r="A28" s="42" t="s">
        <v>1309</v>
      </c>
      <c r="B28" s="40" t="s">
        <v>1310</v>
      </c>
      <c r="C28" s="40" t="s">
        <v>1311</v>
      </c>
      <c r="D28" s="40" t="s">
        <v>1312</v>
      </c>
      <c r="E28" s="40" t="s">
        <v>1313</v>
      </c>
      <c r="F28" s="40" t="s">
        <v>1314</v>
      </c>
      <c r="G28" s="40" t="s">
        <v>1315</v>
      </c>
      <c r="H28" s="40" t="s">
        <v>1316</v>
      </c>
    </row>
    <row r="29" spans="1:8" ht="12.75" customHeight="1">
      <c r="A29" s="43" t="s">
        <v>1296</v>
      </c>
      <c r="B29" s="41" t="s">
        <v>859</v>
      </c>
      <c r="C29" s="41" t="s">
        <v>860</v>
      </c>
      <c r="D29" s="41" t="s">
        <v>861</v>
      </c>
      <c r="E29" s="41" t="s">
        <v>886</v>
      </c>
      <c r="F29" s="41" t="s">
        <v>1317</v>
      </c>
      <c r="G29" s="41" t="s">
        <v>875</v>
      </c>
      <c r="H29" s="41" t="s">
        <v>865</v>
      </c>
    </row>
    <row r="30" spans="1:8" ht="12.75" customHeight="1">
      <c r="A30" s="254" t="s">
        <v>1318</v>
      </c>
      <c r="B30" s="38" t="s">
        <v>1180</v>
      </c>
      <c r="C30" s="38" t="s">
        <v>1182</v>
      </c>
      <c r="D30" s="38" t="s">
        <v>1230</v>
      </c>
      <c r="E30" s="38" t="s">
        <v>1204</v>
      </c>
      <c r="F30" s="38" t="s">
        <v>1245</v>
      </c>
      <c r="G30" s="38" t="s">
        <v>1193</v>
      </c>
      <c r="H30" s="38" t="s">
        <v>1134</v>
      </c>
    </row>
    <row r="31" spans="1:8" ht="12.75" customHeight="1">
      <c r="A31" s="42" t="s">
        <v>1319</v>
      </c>
      <c r="B31" s="40" t="s">
        <v>1320</v>
      </c>
      <c r="C31" s="40" t="s">
        <v>1321</v>
      </c>
      <c r="D31" s="40" t="s">
        <v>1322</v>
      </c>
      <c r="E31" s="40" t="s">
        <v>1323</v>
      </c>
      <c r="F31" s="40" t="s">
        <v>1324</v>
      </c>
      <c r="G31" s="40" t="s">
        <v>1325</v>
      </c>
      <c r="H31" s="40" t="s">
        <v>1326</v>
      </c>
    </row>
    <row r="32" spans="1:8" ht="12.75" customHeight="1">
      <c r="A32" s="43" t="s">
        <v>1306</v>
      </c>
      <c r="B32" s="41" t="s">
        <v>859</v>
      </c>
      <c r="C32" s="41" t="s">
        <v>860</v>
      </c>
      <c r="D32" s="41" t="s">
        <v>861</v>
      </c>
      <c r="E32" s="41" t="s">
        <v>886</v>
      </c>
      <c r="F32" s="41" t="s">
        <v>1317</v>
      </c>
      <c r="G32" s="41" t="s">
        <v>864</v>
      </c>
      <c r="H32" s="41" t="s">
        <v>865</v>
      </c>
    </row>
    <row r="33" spans="1:8" ht="12.75" customHeight="1">
      <c r="A33" s="254" t="s">
        <v>1608</v>
      </c>
      <c r="B33" s="38" t="s">
        <v>1332</v>
      </c>
      <c r="C33" s="38" t="s">
        <v>1334</v>
      </c>
      <c r="D33" s="38" t="s">
        <v>1371</v>
      </c>
      <c r="E33" s="38" t="s">
        <v>1349</v>
      </c>
      <c r="F33" s="38" t="s">
        <v>1391</v>
      </c>
      <c r="G33" s="38" t="s">
        <v>1341</v>
      </c>
      <c r="H33" s="38" t="s">
        <v>1345</v>
      </c>
    </row>
    <row r="34" spans="1:8" ht="12.75" customHeight="1">
      <c r="A34" s="42" t="s">
        <v>1609</v>
      </c>
      <c r="B34" s="40" t="s">
        <v>1610</v>
      </c>
      <c r="C34" s="40" t="s">
        <v>1611</v>
      </c>
      <c r="D34" s="40" t="s">
        <v>1612</v>
      </c>
      <c r="E34" s="40" t="s">
        <v>1613</v>
      </c>
      <c r="F34" s="40" t="s">
        <v>1614</v>
      </c>
      <c r="G34" s="40" t="s">
        <v>1615</v>
      </c>
      <c r="H34" s="40" t="s">
        <v>1616</v>
      </c>
    </row>
    <row r="35" spans="1:8" ht="12.75" customHeight="1">
      <c r="A35" s="43" t="s">
        <v>1617</v>
      </c>
      <c r="B35" s="41" t="s">
        <v>859</v>
      </c>
      <c r="C35" s="41" t="s">
        <v>860</v>
      </c>
      <c r="D35" s="41" t="s">
        <v>1618</v>
      </c>
      <c r="E35" s="41" t="s">
        <v>886</v>
      </c>
      <c r="F35" s="41" t="s">
        <v>1317</v>
      </c>
      <c r="G35" s="41" t="s">
        <v>875</v>
      </c>
      <c r="H35" s="41" t="s">
        <v>865</v>
      </c>
    </row>
    <row r="36" spans="1:8" ht="12.75" customHeight="1">
      <c r="A36" s="254" t="s">
        <v>1619</v>
      </c>
      <c r="B36" s="38" t="s">
        <v>1333</v>
      </c>
      <c r="C36" s="38" t="s">
        <v>1335</v>
      </c>
      <c r="D36" s="38" t="s">
        <v>1372</v>
      </c>
      <c r="E36" s="38" t="s">
        <v>1350</v>
      </c>
      <c r="F36" s="38" t="s">
        <v>1395</v>
      </c>
      <c r="G36" s="38" t="s">
        <v>1249</v>
      </c>
      <c r="H36" s="38" t="s">
        <v>1346</v>
      </c>
    </row>
    <row r="37" spans="1:8" ht="12.75" customHeight="1">
      <c r="A37" s="42" t="s">
        <v>1620</v>
      </c>
      <c r="B37" s="40" t="s">
        <v>1621</v>
      </c>
      <c r="C37" s="40" t="s">
        <v>1622</v>
      </c>
      <c r="D37" s="40" t="s">
        <v>1623</v>
      </c>
      <c r="E37" s="40" t="s">
        <v>1292</v>
      </c>
      <c r="F37" s="40" t="s">
        <v>1624</v>
      </c>
      <c r="G37" s="40" t="s">
        <v>1625</v>
      </c>
      <c r="H37" s="40" t="s">
        <v>1626</v>
      </c>
    </row>
    <row r="38" spans="1:8" ht="12.75" customHeight="1">
      <c r="A38" s="43" t="s">
        <v>1627</v>
      </c>
      <c r="B38" s="41" t="s">
        <v>859</v>
      </c>
      <c r="C38" s="41" t="s">
        <v>860</v>
      </c>
      <c r="D38" s="41" t="s">
        <v>1618</v>
      </c>
      <c r="E38" s="41" t="s">
        <v>886</v>
      </c>
      <c r="F38" s="41" t="s">
        <v>1628</v>
      </c>
      <c r="G38" s="41" t="s">
        <v>864</v>
      </c>
      <c r="H38" s="41" t="s">
        <v>865</v>
      </c>
    </row>
    <row r="39" spans="1:8" ht="12.75" customHeight="1">
      <c r="A39" s="254" t="s">
        <v>1629</v>
      </c>
      <c r="B39" s="38" t="s">
        <v>1418</v>
      </c>
      <c r="C39" s="38" t="s">
        <v>1421</v>
      </c>
      <c r="D39" s="38" t="s">
        <v>1340</v>
      </c>
      <c r="E39" s="38" t="s">
        <v>1440</v>
      </c>
      <c r="F39" s="38" t="s">
        <v>1513</v>
      </c>
      <c r="G39" s="38" t="s">
        <v>1471</v>
      </c>
      <c r="H39" s="38" t="s">
        <v>1466</v>
      </c>
    </row>
    <row r="40" spans="1:8" ht="12.75" customHeight="1">
      <c r="A40" s="42" t="s">
        <v>1630</v>
      </c>
      <c r="B40" s="40" t="s">
        <v>1631</v>
      </c>
      <c r="C40" s="40" t="s">
        <v>1632</v>
      </c>
      <c r="D40" s="40" t="s">
        <v>1633</v>
      </c>
      <c r="E40" s="40" t="s">
        <v>1634</v>
      </c>
      <c r="F40" s="40" t="s">
        <v>1635</v>
      </c>
      <c r="G40" s="40" t="s">
        <v>1636</v>
      </c>
      <c r="H40" s="40" t="s">
        <v>1637</v>
      </c>
    </row>
    <row r="41" spans="1:8" ht="12.75" customHeight="1">
      <c r="A41" s="42" t="s">
        <v>1617</v>
      </c>
      <c r="B41" s="44" t="s">
        <v>859</v>
      </c>
      <c r="C41" s="41" t="s">
        <v>860</v>
      </c>
      <c r="D41" s="41" t="s">
        <v>861</v>
      </c>
      <c r="E41" s="41" t="s">
        <v>874</v>
      </c>
      <c r="F41" s="41" t="s">
        <v>1317</v>
      </c>
      <c r="G41" s="41" t="s">
        <v>875</v>
      </c>
      <c r="H41" s="41" t="s">
        <v>865</v>
      </c>
    </row>
    <row r="42" spans="1:8" ht="12.75" customHeight="1">
      <c r="A42" s="264" t="s">
        <v>1638</v>
      </c>
      <c r="B42" s="38" t="s">
        <v>1419</v>
      </c>
      <c r="C42" s="38" t="s">
        <v>1422</v>
      </c>
      <c r="D42" s="38" t="s">
        <v>1474</v>
      </c>
      <c r="E42" s="38" t="s">
        <v>1441</v>
      </c>
      <c r="F42" s="38" t="s">
        <v>1514</v>
      </c>
      <c r="G42" s="38" t="s">
        <v>1433</v>
      </c>
      <c r="H42" s="38" t="s">
        <v>1467</v>
      </c>
    </row>
    <row r="43" spans="1:8" ht="12.75" customHeight="1">
      <c r="A43" s="265" t="s">
        <v>1639</v>
      </c>
      <c r="B43" s="40" t="s">
        <v>1640</v>
      </c>
      <c r="C43" s="40" t="s">
        <v>1641</v>
      </c>
      <c r="D43" s="40" t="s">
        <v>1642</v>
      </c>
      <c r="E43" s="40" t="s">
        <v>1643</v>
      </c>
      <c r="F43" s="40" t="s">
        <v>1644</v>
      </c>
      <c r="G43" s="40" t="s">
        <v>1645</v>
      </c>
      <c r="H43" s="40" t="s">
        <v>1646</v>
      </c>
    </row>
    <row r="44" spans="1:8" ht="12.75" customHeight="1">
      <c r="A44" s="265" t="s">
        <v>1627</v>
      </c>
      <c r="B44" s="44" t="s">
        <v>859</v>
      </c>
      <c r="C44" s="44" t="s">
        <v>860</v>
      </c>
      <c r="D44" s="44" t="s">
        <v>861</v>
      </c>
      <c r="E44" s="44" t="s">
        <v>874</v>
      </c>
      <c r="F44" s="44" t="s">
        <v>1317</v>
      </c>
      <c r="G44" s="44" t="s">
        <v>1647</v>
      </c>
      <c r="H44" s="44" t="s">
        <v>865</v>
      </c>
    </row>
    <row r="45" spans="1:8" ht="12.75" customHeight="1">
      <c r="A45" s="266"/>
      <c r="B45" s="41"/>
      <c r="C45" s="41"/>
      <c r="D45" s="41"/>
      <c r="E45" s="41"/>
      <c r="F45" s="41" t="s">
        <v>875</v>
      </c>
      <c r="G45" s="41"/>
      <c r="H45" s="41"/>
    </row>
    <row r="46" spans="1:8" ht="12.75">
      <c r="A46" s="52"/>
      <c r="B46" s="39"/>
      <c r="C46" s="39"/>
      <c r="D46" s="39"/>
      <c r="E46" s="39"/>
      <c r="F46" s="39"/>
      <c r="G46" s="39"/>
      <c r="H46" s="39"/>
    </row>
    <row r="47" spans="1:8" ht="12.75">
      <c r="A47" s="52" t="s">
        <v>1648</v>
      </c>
      <c r="B47" s="39"/>
      <c r="C47" s="39"/>
      <c r="D47" s="39"/>
      <c r="E47" s="39"/>
      <c r="F47" s="39"/>
      <c r="G47" s="39"/>
      <c r="H47" s="39"/>
    </row>
  </sheetData>
  <sheetProtection/>
  <mergeCells count="3">
    <mergeCell ref="A2:H2"/>
    <mergeCell ref="A3:H3"/>
    <mergeCell ref="A4:H4"/>
  </mergeCells>
  <printOptions/>
  <pageMargins left="0" right="0" top="0" bottom="0" header="0" footer="0"/>
  <pageSetup fitToHeight="1" fitToWidth="1" horizontalDpi="360" verticalDpi="36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Hansapank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Tarvo</dc:creator>
  <cp:keywords/>
  <dc:description/>
  <cp:lastModifiedBy>arvuti</cp:lastModifiedBy>
  <cp:lastPrinted>2016-08-13T17:17:16Z</cp:lastPrinted>
  <dcterms:created xsi:type="dcterms:W3CDTF">2004-09-28T13:23:33Z</dcterms:created>
  <dcterms:modified xsi:type="dcterms:W3CDTF">2016-08-13T18:09:08Z</dcterms:modified>
  <cp:category/>
  <cp:version/>
  <cp:contentType/>
  <cp:contentStatus/>
</cp:coreProperties>
</file>