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68" firstSheet="4" activeTab="6"/>
  </bookViews>
  <sheets>
    <sheet name="Startlist" sheetId="1" r:id="rId1"/>
    <sheet name="Start 2. Day" sheetId="2" r:id="rId2"/>
    <sheet name="Start TC7B" sheetId="3" r:id="rId3"/>
    <sheet name="Results 1. Day" sheetId="4" r:id="rId4"/>
    <sheet name="Results" sheetId="5" r:id="rId5"/>
    <sheet name="Teams" sheetId="6" r:id="rId6"/>
    <sheet name="Winners" sheetId="7" r:id="rId7"/>
    <sheet name="Retired" sheetId="8" r:id="rId8"/>
    <sheet name="Penalt" sheetId="9" r:id="rId9"/>
    <sheet name="Speed" sheetId="10" r:id="rId10"/>
    <sheet name="Classes" sheetId="11" r:id="rId11"/>
    <sheet name="Overall result" sheetId="12" r:id="rId12"/>
    <sheet name="EE Champ" sheetId="13" r:id="rId13"/>
    <sheet name="EE Champ Powerstage" sheetId="14" r:id="rId14"/>
    <sheet name="EE Juniors" sheetId="15" r:id="rId15"/>
    <sheet name="EE Jun Stages" sheetId="16" r:id="rId16"/>
    <sheet name="EE Michelin" sheetId="17" r:id="rId17"/>
    <sheet name="Class lookups" sheetId="18" r:id="rId18"/>
  </sheets>
  <definedNames>
    <definedName name="_xlnm._FilterDatabase" localSheetId="12" hidden="1">'EE Champ'!$A$7:$I$79</definedName>
    <definedName name="_xlnm._FilterDatabase" localSheetId="13" hidden="1">'EE Champ Powerstage'!$A$7:$I$41</definedName>
    <definedName name="_xlnm._FilterDatabase" localSheetId="11" hidden="1">'Overall result'!$A$7:$H$7</definedName>
    <definedName name="_xlnm._FilterDatabase" localSheetId="0" hidden="1">'Startlist'!$A$9:$I$89</definedName>
    <definedName name="EXCKLASS" localSheetId="10">'Classes'!$C$8:$F$18</definedName>
    <definedName name="EXCLINA" localSheetId="3">'Results 1. Day'!$A$8:$J$167</definedName>
    <definedName name="EXCPENAL" localSheetId="8">'Penalt'!$A$11:$J$15</definedName>
    <definedName name="EXCPENAL_1" localSheetId="8">'Penalt'!#REF!</definedName>
    <definedName name="EXCPENAL_2" localSheetId="8">'Penalt'!#REF!</definedName>
    <definedName name="EXCPENAL_3" localSheetId="8">'Penalt'!#REF!</definedName>
    <definedName name="EXCPENAL_4" localSheetId="8">'Penalt'!#REF!</definedName>
    <definedName name="EXCRETIR" localSheetId="7">'Retired'!$A$10:$H$33</definedName>
    <definedName name="EXCSTART" localSheetId="12">'EE Champ'!$A$8:$J$73</definedName>
    <definedName name="EXCSTART" localSheetId="13">'EE Champ Powerstage'!$A$8:$J$41</definedName>
    <definedName name="EXCSTART" localSheetId="14">'EE Juniors'!$A$8:$I$14</definedName>
    <definedName name="EXCSTART" localSheetId="16">'EE Michelin'!$A$8:$I$9</definedName>
    <definedName name="EXCSTART" localSheetId="11">'Overall result'!$A$8:$I$80</definedName>
    <definedName name="EXCSTART" localSheetId="1">'Start 2. Day'!$A$10:$J$88</definedName>
    <definedName name="EXCSTART" localSheetId="2">'Start TC7B'!$A$10:$K$81</definedName>
    <definedName name="EXCSTART" localSheetId="0">'Startlist'!$A$10:$I$89</definedName>
    <definedName name="GGG" localSheetId="15">'EE Jun Stages'!#REF!</definedName>
    <definedName name="GGG" localSheetId="4">'Results'!$A$8:$R$167</definedName>
    <definedName name="GGG" localSheetId="3">'Results 1. Day'!$A$8:$D$163</definedName>
    <definedName name="GGG_1" localSheetId="3">'Results 1. Day'!$A$8:$J$167</definedName>
    <definedName name="_xlnm.Print_Area" localSheetId="12">'EE Champ'!$A$1:$I$74</definedName>
    <definedName name="_xlnm.Print_Area" localSheetId="13">'EE Champ Powerstage'!$A$1:$I$41</definedName>
    <definedName name="_xlnm.Print_Area" localSheetId="14">'EE Juniors'!$A$1:$H$16</definedName>
    <definedName name="_xlnm.Print_Area" localSheetId="16">'EE Michelin'!$A$1:$H$9</definedName>
    <definedName name="_xlnm.Print_Area" localSheetId="11">'Overall result'!$A$1:$H$80</definedName>
    <definedName name="_xlnm.Print_Area" localSheetId="8">'Penalt'!$A$1:$I$15</definedName>
    <definedName name="_xlnm.Print_Area" localSheetId="4">'Results'!$A$1:$Q$169</definedName>
    <definedName name="_xlnm.Print_Area" localSheetId="3">'Results 1. Day'!$A$1:$I$167</definedName>
    <definedName name="_xlnm.Print_Area" localSheetId="7">'Retired'!$A$1:$G$34</definedName>
    <definedName name="_xlnm.Print_Area" localSheetId="9">'Speed'!$A$1:$L$50</definedName>
    <definedName name="_xlnm.Print_Area" localSheetId="1">'Start 2. Day'!$A$1:$I$88</definedName>
    <definedName name="_xlnm.Print_Area" localSheetId="2">'Start TC7B'!$C$1:$I$81</definedName>
    <definedName name="_xlnm.Print_Area" localSheetId="0">'Startlist'!$A$1:$I$89</definedName>
    <definedName name="_xlnm.Print_Area" localSheetId="5">'Teams'!$A$1:$H$16</definedName>
    <definedName name="_xlnm.Print_Area" localSheetId="6">'Winners'!$A$1:$I$69</definedName>
  </definedNames>
  <calcPr fullCalcOnLoad="1"/>
</workbook>
</file>

<file path=xl/sharedStrings.xml><?xml version="1.0" encoding="utf-8"?>
<sst xmlns="http://schemas.openxmlformats.org/spreadsheetml/2006/main" count="6111" uniqueCount="2363">
  <si>
    <t>+12.38,5</t>
  </si>
  <si>
    <t xml:space="preserve"> 5.15,6</t>
  </si>
  <si>
    <t xml:space="preserve"> 3.40,4</t>
  </si>
  <si>
    <t>52.18,5</t>
  </si>
  <si>
    <t xml:space="preserve">  39/3</t>
  </si>
  <si>
    <t>+12.54,0</t>
  </si>
  <si>
    <t xml:space="preserve"> 45/8</t>
  </si>
  <si>
    <t xml:space="preserve"> 3.57,9</t>
  </si>
  <si>
    <t>52.23,0</t>
  </si>
  <si>
    <t xml:space="preserve">  48/8</t>
  </si>
  <si>
    <t>+12.58,5</t>
  </si>
  <si>
    <t xml:space="preserve"> 46/2</t>
  </si>
  <si>
    <t xml:space="preserve"> 5.25,0</t>
  </si>
  <si>
    <t xml:space="preserve"> 3.47,7</t>
  </si>
  <si>
    <t>52.29,3</t>
  </si>
  <si>
    <t>+13.04,8</t>
  </si>
  <si>
    <t xml:space="preserve"> 47/5</t>
  </si>
  <si>
    <t xml:space="preserve"> 5.05,4</t>
  </si>
  <si>
    <t xml:space="preserve"> 3.30,5</t>
  </si>
  <si>
    <t>52.58,5</t>
  </si>
  <si>
    <t>+13.34,0</t>
  </si>
  <si>
    <t xml:space="preserve"> 48/6</t>
  </si>
  <si>
    <t>53.37,1</t>
  </si>
  <si>
    <t>+14.12,6</t>
  </si>
  <si>
    <t xml:space="preserve"> 49/11</t>
  </si>
  <si>
    <t xml:space="preserve">  50/2</t>
  </si>
  <si>
    <t xml:space="preserve"> 50/1</t>
  </si>
  <si>
    <t xml:space="preserve"> 6.02,8</t>
  </si>
  <si>
    <t xml:space="preserve"> 4.39,0</t>
  </si>
  <si>
    <t xml:space="preserve">  51/1</t>
  </si>
  <si>
    <t xml:space="preserve"> 51/2</t>
  </si>
  <si>
    <t xml:space="preserve"> 6.16,0</t>
  </si>
  <si>
    <t xml:space="preserve"> 4.28,4</t>
  </si>
  <si>
    <t xml:space="preserve"> 4.19,5</t>
  </si>
  <si>
    <t>57.02,3</t>
  </si>
  <si>
    <t>+17.37,8</t>
  </si>
  <si>
    <t xml:space="preserve"> 53/4</t>
  </si>
  <si>
    <t xml:space="preserve"> 6.10,6</t>
  </si>
  <si>
    <t>57.30,0</t>
  </si>
  <si>
    <t>+18.05,5</t>
  </si>
  <si>
    <t xml:space="preserve"> 54/5</t>
  </si>
  <si>
    <t xml:space="preserve"> 6.24,8</t>
  </si>
  <si>
    <t xml:space="preserve"> 4.28,7</t>
  </si>
  <si>
    <t>58.33,8</t>
  </si>
  <si>
    <t>+19.09,3</t>
  </si>
  <si>
    <t xml:space="preserve"> 55/6</t>
  </si>
  <si>
    <t xml:space="preserve"> 6.42,4</t>
  </si>
  <si>
    <t xml:space="preserve"> 1:02.14,5</t>
  </si>
  <si>
    <t>+22.50,0</t>
  </si>
  <si>
    <t xml:space="preserve"> 5.26,0</t>
  </si>
  <si>
    <t xml:space="preserve"> 4.00,6</t>
  </si>
  <si>
    <t xml:space="preserve">  55</t>
  </si>
  <si>
    <t>SS12F</t>
  </si>
  <si>
    <t xml:space="preserve">   9</t>
  </si>
  <si>
    <t>SS11S</t>
  </si>
  <si>
    <t>SS8</t>
  </si>
  <si>
    <t>Vōnnu2</t>
  </si>
  <si>
    <t xml:space="preserve"> 112.97 km/h</t>
  </si>
  <si>
    <t xml:space="preserve"> 134.39 km/h</t>
  </si>
  <si>
    <t xml:space="preserve"> 126.25 km/h</t>
  </si>
  <si>
    <t xml:space="preserve"> 124.76 km/h</t>
  </si>
  <si>
    <t xml:space="preserve"> 112.26 km/h</t>
  </si>
  <si>
    <t xml:space="preserve"> 106.52 km/h</t>
  </si>
  <si>
    <t xml:space="preserve"> 114.15 km/h</t>
  </si>
  <si>
    <t xml:space="preserve"> 125.18 km/h</t>
  </si>
  <si>
    <t xml:space="preserve"> 115.27 km/h</t>
  </si>
  <si>
    <t xml:space="preserve"> 101.49 km/h</t>
  </si>
  <si>
    <t xml:space="preserve">  93.11 km/h</t>
  </si>
  <si>
    <t xml:space="preserve"> 9.43 km</t>
  </si>
  <si>
    <t xml:space="preserve"> 80 Niinemets/P</t>
  </si>
  <si>
    <t>SS9</t>
  </si>
  <si>
    <t>Mōtsküla2</t>
  </si>
  <si>
    <t xml:space="preserve"> 113.30 km/h</t>
  </si>
  <si>
    <t xml:space="preserve"> 127.77 km/h</t>
  </si>
  <si>
    <t xml:space="preserve"> 122.97 km/h</t>
  </si>
  <si>
    <t xml:space="preserve"> 123.75 km/h</t>
  </si>
  <si>
    <t xml:space="preserve"> 115.40 km/h</t>
  </si>
  <si>
    <t xml:space="preserve"> 111.62 km/h</t>
  </si>
  <si>
    <t xml:space="preserve"> 117.24 km/h</t>
  </si>
  <si>
    <t xml:space="preserve"> 123.34 km/h</t>
  </si>
  <si>
    <t xml:space="preserve"> 116.47 km/h</t>
  </si>
  <si>
    <t xml:space="preserve"> 108.05 km/h</t>
  </si>
  <si>
    <t xml:space="preserve">  96.53 km/h</t>
  </si>
  <si>
    <t xml:space="preserve"> 31 Rohtmets/Rohtmets</t>
  </si>
  <si>
    <t>SS10</t>
  </si>
  <si>
    <t>Kriimani1</t>
  </si>
  <si>
    <t xml:space="preserve"> 118.20 km/h</t>
  </si>
  <si>
    <t xml:space="preserve"> 134.98 km/h</t>
  </si>
  <si>
    <t xml:space="preserve"> 129.16 km/h</t>
  </si>
  <si>
    <t xml:space="preserve"> 128.24 km/h</t>
  </si>
  <si>
    <t xml:space="preserve"> 120.52 km/h</t>
  </si>
  <si>
    <t xml:space="preserve"> 112.80 km/h</t>
  </si>
  <si>
    <t xml:space="preserve"> 122.99 km/h</t>
  </si>
  <si>
    <t xml:space="preserve"> 126.57 km/h</t>
  </si>
  <si>
    <t xml:space="preserve"> 121.45 km/h</t>
  </si>
  <si>
    <t xml:space="preserve"> 110.57 km/h</t>
  </si>
  <si>
    <t xml:space="preserve"> 102.23 km/h</t>
  </si>
  <si>
    <t xml:space="preserve"> 7.00 km</t>
  </si>
  <si>
    <t xml:space="preserve"> 80 Niine</t>
  </si>
  <si>
    <t>SS11</t>
  </si>
  <si>
    <t>Mōtsküla3</t>
  </si>
  <si>
    <t xml:space="preserve"> 130.05 km/h</t>
  </si>
  <si>
    <t xml:space="preserve"> 123.88 km/h</t>
  </si>
  <si>
    <t xml:space="preserve"> 117.91 km/h</t>
  </si>
  <si>
    <t xml:space="preserve"> 110.61 km/h</t>
  </si>
  <si>
    <t xml:space="preserve"> 117.99 km/h</t>
  </si>
  <si>
    <t xml:space="preserve"> 123.52 km/h</t>
  </si>
  <si>
    <t xml:space="preserve"> 116.08 km/h</t>
  </si>
  <si>
    <t xml:space="preserve"> 108.76 km/h</t>
  </si>
  <si>
    <t xml:space="preserve">  95.06 km/h</t>
  </si>
  <si>
    <t xml:space="preserve"> 9.58 km</t>
  </si>
  <si>
    <t>SS12</t>
  </si>
  <si>
    <t>Kriimani2</t>
  </si>
  <si>
    <t xml:space="preserve"> 119.37 km/h</t>
  </si>
  <si>
    <t xml:space="preserve"> 136.07 km/h</t>
  </si>
  <si>
    <t xml:space="preserve"> 131.05 km/h</t>
  </si>
  <si>
    <t xml:space="preserve"> 122.51 km/h</t>
  </si>
  <si>
    <t xml:space="preserve"> 118.31 km/h</t>
  </si>
  <si>
    <t xml:space="preserve"> 123.71 km/h</t>
  </si>
  <si>
    <t xml:space="preserve"> 127.59 km/h</t>
  </si>
  <si>
    <t xml:space="preserve"> 122.63 km/h</t>
  </si>
  <si>
    <t xml:space="preserve"> 110.09 km/h</t>
  </si>
  <si>
    <t xml:space="preserve">  97.11 km/h</t>
  </si>
  <si>
    <t xml:space="preserve"> 82 Tuberik/Vetesina</t>
  </si>
  <si>
    <t xml:space="preserve"> 81 Tammemägi/Kuus</t>
  </si>
  <si>
    <t>Total 84.04 km</t>
  </si>
  <si>
    <t>Started   80 /  Finished   55</t>
  </si>
  <si>
    <t xml:space="preserve">   1</t>
  </si>
  <si>
    <t xml:space="preserve">   3</t>
  </si>
  <si>
    <t xml:space="preserve">   6</t>
  </si>
  <si>
    <t xml:space="preserve">   7</t>
  </si>
  <si>
    <t xml:space="preserve">  19</t>
  </si>
  <si>
    <t xml:space="preserve">  11</t>
  </si>
  <si>
    <t xml:space="preserve">   8</t>
  </si>
  <si>
    <t xml:space="preserve">  18</t>
  </si>
  <si>
    <t xml:space="preserve">  24</t>
  </si>
  <si>
    <t xml:space="preserve">  30</t>
  </si>
  <si>
    <t>Started    1 /  Finished    1</t>
  </si>
  <si>
    <t xml:space="preserve">  36</t>
  </si>
  <si>
    <t>Started   12 /  Finished   10</t>
  </si>
  <si>
    <t>Started    7 /  Finished    6</t>
  </si>
  <si>
    <t>+ 0.14,5</t>
  </si>
  <si>
    <t>+ 0.50,3</t>
  </si>
  <si>
    <t>Started    6 /  Finished    3</t>
  </si>
  <si>
    <t xml:space="preserve">  34</t>
  </si>
  <si>
    <t xml:space="preserve">  39</t>
  </si>
  <si>
    <t>+ 0.06,2</t>
  </si>
  <si>
    <t xml:space="preserve">  44</t>
  </si>
  <si>
    <t>+ 0.48,4</t>
  </si>
  <si>
    <t>Started    3 /  Finished    2</t>
  </si>
  <si>
    <t xml:space="preserve">  52</t>
  </si>
  <si>
    <t xml:space="preserve">  60</t>
  </si>
  <si>
    <t>+ 5.38,4</t>
  </si>
  <si>
    <t>Started   12 /  Finished   11</t>
  </si>
  <si>
    <t xml:space="preserve">  15</t>
  </si>
  <si>
    <t xml:space="preserve">  31</t>
  </si>
  <si>
    <t>+ 0.19,6</t>
  </si>
  <si>
    <t xml:space="preserve">  20</t>
  </si>
  <si>
    <t>+ 0.25,0</t>
  </si>
  <si>
    <t>+ 1.13,3</t>
  </si>
  <si>
    <t xml:space="preserve">  23</t>
  </si>
  <si>
    <t>+ 2.19,1</t>
  </si>
  <si>
    <t>Started   14 /  Finished    8</t>
  </si>
  <si>
    <t xml:space="preserve">  27</t>
  </si>
  <si>
    <t xml:space="preserve">  61</t>
  </si>
  <si>
    <t>+ 2.59,2</t>
  </si>
  <si>
    <t xml:space="preserve">  51</t>
  </si>
  <si>
    <t>+ 3.35,8</t>
  </si>
  <si>
    <t>Started    6 /  Finished    2</t>
  </si>
  <si>
    <t xml:space="preserve">  59</t>
  </si>
  <si>
    <t xml:space="preserve">  71</t>
  </si>
  <si>
    <t>+ 3.19,6</t>
  </si>
  <si>
    <t>Started   11 /  Finished    6</t>
  </si>
  <si>
    <t xml:space="preserve">  81</t>
  </si>
  <si>
    <t xml:space="preserve"> 80</t>
  </si>
  <si>
    <t xml:space="preserve"> 89</t>
  </si>
  <si>
    <t>5.00</t>
  </si>
  <si>
    <t>59.21,4</t>
  </si>
  <si>
    <t>+19.56,9</t>
  </si>
  <si>
    <t xml:space="preserve"> 1:00.33,1</t>
  </si>
  <si>
    <t>+21.08,6</t>
  </si>
  <si>
    <t>Steward desicion</t>
  </si>
  <si>
    <t xml:space="preserve">  82</t>
  </si>
  <si>
    <t xml:space="preserve">  85</t>
  </si>
  <si>
    <t>+ 1.31,5</t>
  </si>
  <si>
    <t xml:space="preserve"> * 5.00</t>
  </si>
  <si>
    <t>*  Results in class E13 (Trucks) are unofficial until desicion of apellation</t>
  </si>
  <si>
    <t>11</t>
  </si>
  <si>
    <t>EAMV-RPM</t>
  </si>
  <si>
    <t>Kaspar Koitla</t>
  </si>
  <si>
    <t>Mait Laidvee</t>
  </si>
  <si>
    <t>Erik Lepikson</t>
  </si>
  <si>
    <t>Sander Siniorg</t>
  </si>
  <si>
    <t>Mitsubishi Lancer Evo</t>
  </si>
  <si>
    <t>Ranno Bundsen</t>
  </si>
  <si>
    <t>Robert Loshtshenikov</t>
  </si>
  <si>
    <t>YELLOW RACING</t>
  </si>
  <si>
    <t>Vadim Lelyukh</t>
  </si>
  <si>
    <t>Aleksandr Danilovskii</t>
  </si>
  <si>
    <t>CSVP</t>
  </si>
  <si>
    <t>Dmitry Nikonchuk</t>
  </si>
  <si>
    <t>Alexander Potesov</t>
  </si>
  <si>
    <t>RALLYSTORE.RU</t>
  </si>
  <si>
    <t>Evgeny Cherkasov</t>
  </si>
  <si>
    <t>Mikko Lukka</t>
  </si>
  <si>
    <t>RUS / FIN</t>
  </si>
  <si>
    <t>SUZOR RALLY TEAM</t>
  </si>
  <si>
    <t>Sergey Uger</t>
  </si>
  <si>
    <t>Trofim Chikin</t>
  </si>
  <si>
    <t>CONE FOREST RALLY TEAM</t>
  </si>
  <si>
    <t>Yury Sidorenko</t>
  </si>
  <si>
    <t>Sergei Larens</t>
  </si>
  <si>
    <t>BLISS RALLY</t>
  </si>
  <si>
    <t>Oliver Ojaperv</t>
  </si>
  <si>
    <t>Jarno Talve</t>
  </si>
  <si>
    <t>Riho Teinveld</t>
  </si>
  <si>
    <t>Eero Kikerpill</t>
  </si>
  <si>
    <t>Karl Tarrend</t>
  </si>
  <si>
    <t>Mirko Kaunis</t>
  </si>
  <si>
    <t>Denis Levyatov</t>
  </si>
  <si>
    <t>Mariya Obolenskaya</t>
  </si>
  <si>
    <t>VW Golf II</t>
  </si>
  <si>
    <t>Kuldar Sikk</t>
  </si>
  <si>
    <t>FIN / EST</t>
  </si>
  <si>
    <t>Evgeni Eviseev</t>
  </si>
  <si>
    <t>Honda Civic</t>
  </si>
  <si>
    <t>Vilnis MIkelsons</t>
  </si>
  <si>
    <t>Inessa Tushkanova</t>
  </si>
  <si>
    <t>Kamil Heller</t>
  </si>
  <si>
    <t>UKR / PL</t>
  </si>
  <si>
    <t>INESSA TUSHKANOVA</t>
  </si>
  <si>
    <t>Simo Saar</t>
  </si>
  <si>
    <t>Janek Tamm</t>
  </si>
  <si>
    <t>Henry Asi</t>
  </si>
  <si>
    <t>Karl-Artur Viitra</t>
  </si>
  <si>
    <t>Kaido Raiend</t>
  </si>
  <si>
    <t>Hanno Hussar</t>
  </si>
  <si>
    <t>OK TSK</t>
  </si>
  <si>
    <t>LADA SAMARA</t>
  </si>
  <si>
    <t>Maila Vaher</t>
  </si>
  <si>
    <t>Karita Kivi</t>
  </si>
  <si>
    <t>Nissan Sunny GTI</t>
  </si>
  <si>
    <t>Margus Sarja</t>
  </si>
  <si>
    <t>Taavi Audova</t>
  </si>
  <si>
    <t>Ülari Randmer</t>
  </si>
  <si>
    <t>Linnar Simmo</t>
  </si>
  <si>
    <t>BMW 316</t>
  </si>
  <si>
    <t>Kasper Koosa</t>
  </si>
  <si>
    <t>Siim Korsten</t>
  </si>
  <si>
    <t>Aleksandr Kudrjavtsev</t>
  </si>
  <si>
    <t>ALM MOTORSPORT</t>
  </si>
  <si>
    <t>Margus Ainsalu</t>
  </si>
  <si>
    <t>T.T. RACING TEAM</t>
  </si>
  <si>
    <t>Erkko East</t>
  </si>
  <si>
    <t>Margus Brant</t>
  </si>
  <si>
    <t>Ford Escort RS 2000</t>
  </si>
  <si>
    <t>Roman Sokolov</t>
  </si>
  <si>
    <t>Andres Olvik</t>
  </si>
  <si>
    <t>Tarvi Poola</t>
  </si>
  <si>
    <t>Sigmar Tammemägi</t>
  </si>
  <si>
    <t>Arno Kuus</t>
  </si>
  <si>
    <t>LIGUR RACING</t>
  </si>
  <si>
    <t>Rainer Tuberik</t>
  </si>
  <si>
    <t>Raido Vetesina</t>
  </si>
  <si>
    <t>Jüri Lindmets</t>
  </si>
  <si>
    <t>Nele Helü</t>
  </si>
  <si>
    <t>Rünno Niitsalu</t>
  </si>
  <si>
    <t>Kristjan Karu</t>
  </si>
  <si>
    <t>Andres Lichtfeldt</t>
  </si>
  <si>
    <t>Meelis Hirsnik</t>
  </si>
  <si>
    <t>Kaido Oru</t>
  </si>
  <si>
    <t>Tartu Rally 2014</t>
  </si>
  <si>
    <t>September 12.-13.2014</t>
  </si>
  <si>
    <t>Tartu, Tartumaa</t>
  </si>
  <si>
    <t>MM-MOTORSPORT</t>
  </si>
  <si>
    <t>Alexey Lukyanuk</t>
  </si>
  <si>
    <t>Alexey Arnautov</t>
  </si>
  <si>
    <t>ASRT RALLY TEAM</t>
  </si>
  <si>
    <t>KAUR MOTORSPORT</t>
  </si>
  <si>
    <t>CARGLASS MOTORSPORT</t>
  </si>
  <si>
    <t>PROREHV RALLY TEAM</t>
  </si>
  <si>
    <t>ECOM MOTORSPORT</t>
  </si>
  <si>
    <t>Taaniel Tigas</t>
  </si>
  <si>
    <t>MS RACING</t>
  </si>
  <si>
    <t>PSC MOTORSPORT</t>
  </si>
  <si>
    <t>TAIF RALLY TEAM</t>
  </si>
  <si>
    <t>SAR-TECH MOTORSPORT</t>
  </si>
  <si>
    <t>James Morgan</t>
  </si>
  <si>
    <t>SP RALLY PROJECT</t>
  </si>
  <si>
    <t>Aiko Aigro</t>
  </si>
  <si>
    <t>Kermo Kärtmann</t>
  </si>
  <si>
    <t>TIKKRI MOTORSPORT</t>
  </si>
  <si>
    <t>LAITSE RALLYPARK</t>
  </si>
  <si>
    <t>RS RACING</t>
  </si>
  <si>
    <t>Citroen C2 R2 MAX</t>
  </si>
  <si>
    <t>PRINTSPORT</t>
  </si>
  <si>
    <t>Alari Kupri</t>
  </si>
  <si>
    <t>Meelis Orgla</t>
  </si>
  <si>
    <t>Jaan Halliste</t>
  </si>
  <si>
    <t>Tanel Kasesalu</t>
  </si>
  <si>
    <t>OPTITRANS TEHNIKASPORT</t>
  </si>
  <si>
    <t>OT RACING</t>
  </si>
  <si>
    <t>Gustav Kruuda</t>
  </si>
  <si>
    <t>ME3 RALLYTEAM</t>
  </si>
  <si>
    <t>Taavo Tigane</t>
  </si>
  <si>
    <t>Eero Viljus</t>
  </si>
  <si>
    <t>Kristjan Sinik</t>
  </si>
  <si>
    <t>Martti Meetua</t>
  </si>
  <si>
    <t>ERKI SPORT</t>
  </si>
  <si>
    <t>2WD RACING SERVICES</t>
  </si>
  <si>
    <t>Oliver Peebo</t>
  </si>
  <si>
    <t>G.M.RACING SK</t>
  </si>
  <si>
    <t>Mikhail Skripnikov</t>
  </si>
  <si>
    <t>Anton Grechko</t>
  </si>
  <si>
    <t>THOMAS BETON RACING</t>
  </si>
  <si>
    <t>Rainer Meus</t>
  </si>
  <si>
    <t>Kaupo Vana</t>
  </si>
  <si>
    <t>LADA VFTS</t>
  </si>
  <si>
    <t>GAZ RALLIKLUBI</t>
  </si>
  <si>
    <t>Marco Prems</t>
  </si>
  <si>
    <t>MÄRJAMAA RALLY TEAM</t>
  </si>
  <si>
    <t>sort O asc  M asc N asc</t>
  </si>
  <si>
    <t>R4</t>
  </si>
  <si>
    <t>Rainer Aus</t>
  </si>
  <si>
    <t>Simo Koskinen</t>
  </si>
  <si>
    <t>Egon Kaur</t>
  </si>
  <si>
    <t>Peugeot 207 Sport</t>
  </si>
  <si>
    <t>Rainer Rohtmets</t>
  </si>
  <si>
    <t>Citroen C2 R2</t>
  </si>
  <si>
    <t>Rasmus Uustulnd</t>
  </si>
  <si>
    <t>Ford Fiesta R2</t>
  </si>
  <si>
    <t>Carl Terras</t>
  </si>
  <si>
    <t>Niko-Pekka Nieminen</t>
  </si>
  <si>
    <t>Kenneth Sepp</t>
  </si>
  <si>
    <t>Madis Vanaselja</t>
  </si>
  <si>
    <t>Jaanus Hōbemägi</t>
  </si>
  <si>
    <t>Alexey Iofin</t>
  </si>
  <si>
    <t>Mait Maarend</t>
  </si>
  <si>
    <t>Mihkel Kapp</t>
  </si>
  <si>
    <t>Annika Arnek</t>
  </si>
  <si>
    <t>Nissan Sunny</t>
  </si>
  <si>
    <t>Henri Franke</t>
  </si>
  <si>
    <t>Suzuki Baleno</t>
  </si>
  <si>
    <t>Arvo Liimann</t>
  </si>
  <si>
    <t>Class</t>
  </si>
  <si>
    <t>Drivers</t>
  </si>
  <si>
    <t>Overall result</t>
  </si>
  <si>
    <t>E13</t>
  </si>
  <si>
    <t>Results after Day 1</t>
  </si>
  <si>
    <t>Stardiprotokoll  2. päevale / Startlist for Day 2</t>
  </si>
  <si>
    <t>Võistkonnad / Teams</t>
  </si>
  <si>
    <t>Results</t>
  </si>
  <si>
    <t>Result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</si>
  <si>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</si>
  <si>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</si>
  <si>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</si>
  <si>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</si>
  <si>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</si>
  <si>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</si>
  <si>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</si>
  <si>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</si>
  <si>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</si>
  <si>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</si>
  <si>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</si>
  <si>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</si>
  <si>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</si>
  <si>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</si>
  <si>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</si>
  <si>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</si>
  <si>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</si>
  <si>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</si>
  <si>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</si>
  <si>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</si>
  <si>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</si>
  <si>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</si>
  <si>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</si>
  <si>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</si>
  <si>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</si>
  <si>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</si>
  <si>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</si>
  <si>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</si>
  <si>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</si>
  <si>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</si>
  <si>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</si>
  <si>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</si>
  <si>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</si>
  <si>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</si>
  <si>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</si>
  <si>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</si>
  <si>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</si>
  <si>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</si>
  <si>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</si>
  <si>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RUS</t>
  </si>
  <si>
    <t>8</t>
  </si>
  <si>
    <t>N4</t>
  </si>
  <si>
    <t>A8</t>
  </si>
  <si>
    <t>A7</t>
  </si>
  <si>
    <t>E12</t>
  </si>
  <si>
    <t>E11</t>
  </si>
  <si>
    <t xml:space="preserve"> </t>
  </si>
  <si>
    <t xml:space="preserve">    Special stages</t>
  </si>
  <si>
    <t>00</t>
  </si>
  <si>
    <t>0</t>
  </si>
  <si>
    <t>A6</t>
  </si>
  <si>
    <t>4WD</t>
  </si>
  <si>
    <t>Mitsubishi Lancer Evo 9</t>
  </si>
  <si>
    <t>Mitsubishi Lancer Evo 10</t>
  </si>
  <si>
    <t>Markus Abram</t>
  </si>
  <si>
    <t>Rein Jōessar</t>
  </si>
  <si>
    <t>Mitsubishi Lancer Evo 5</t>
  </si>
  <si>
    <t>Sander Pärn</t>
  </si>
  <si>
    <t>Ken Järveoja</t>
  </si>
  <si>
    <t>Rauno Rohtmets</t>
  </si>
  <si>
    <t>Toomas Vask</t>
  </si>
  <si>
    <t>Vallo Nuuter</t>
  </si>
  <si>
    <t>Toomas Tauk</t>
  </si>
  <si>
    <t>Roland Poom</t>
  </si>
  <si>
    <t>Taavi Udevald</t>
  </si>
  <si>
    <t>Allar Heina</t>
  </si>
  <si>
    <t>Alvar Kuusik</t>
  </si>
  <si>
    <t>Kaspar Kasari</t>
  </si>
  <si>
    <t>Hannes Kuusmaa</t>
  </si>
  <si>
    <t>Raigo Vilbiks</t>
  </si>
  <si>
    <t>Silver Siivelt</t>
  </si>
  <si>
    <t>Alari Sillaste</t>
  </si>
  <si>
    <t>Janek Ojala</t>
  </si>
  <si>
    <t>Roland Murakas</t>
  </si>
  <si>
    <t>Kalle Adler</t>
  </si>
  <si>
    <t>Hendrik Kers</t>
  </si>
  <si>
    <t>Viljo Vider</t>
  </si>
  <si>
    <t>Radik Shaymiev</t>
  </si>
  <si>
    <t>Maxim Tsvetkov</t>
  </si>
  <si>
    <t>Siim Plangi</t>
  </si>
  <si>
    <t>Marek Sarapuu</t>
  </si>
  <si>
    <t>Honda Civic Type-R</t>
  </si>
  <si>
    <t>Renault Clio R3</t>
  </si>
  <si>
    <t>BMW M3</t>
  </si>
  <si>
    <t>Einar Laipaik</t>
  </si>
  <si>
    <t>Siimo Suvemaa</t>
  </si>
  <si>
    <t>Lembit Soe</t>
  </si>
  <si>
    <t>Ahto Pihlas</t>
  </si>
  <si>
    <t>Toyota Starlet</t>
  </si>
  <si>
    <t>Subaru Impreza</t>
  </si>
  <si>
    <t>Mitsubishi Lancer Evo 6</t>
  </si>
  <si>
    <t>Renault Clio</t>
  </si>
  <si>
    <t>Kristen Kelement</t>
  </si>
  <si>
    <t>Timo Kasesalu</t>
  </si>
  <si>
    <t>RUS / EST</t>
  </si>
  <si>
    <t>Martin Saar</t>
  </si>
  <si>
    <t>Kevin Kuusik</t>
  </si>
  <si>
    <t>Renault Clio Ragnotti</t>
  </si>
  <si>
    <t>Mait Madik</t>
  </si>
  <si>
    <t>Alain Sivous</t>
  </si>
  <si>
    <t>AZLK 2140</t>
  </si>
  <si>
    <t>Imre Kuusk</t>
  </si>
  <si>
    <t>Mitsubishi Lancer Evo 7</t>
  </si>
  <si>
    <t>Taavi Niinemets</t>
  </si>
  <si>
    <t>GAZ 51A</t>
  </si>
  <si>
    <t>GAZ 51</t>
  </si>
  <si>
    <t>Kristo Laadre</t>
  </si>
  <si>
    <t>Tarmo Silt</t>
  </si>
  <si>
    <t>Raido Loel</t>
  </si>
  <si>
    <t>Toomas Repp</t>
  </si>
  <si>
    <t>Oliver Ojaveer</t>
  </si>
  <si>
    <t>GAZ 53</t>
  </si>
  <si>
    <t>Veiko Liukanen</t>
  </si>
  <si>
    <t>Toivo Liukanen</t>
  </si>
  <si>
    <t>Riho Kens</t>
  </si>
  <si>
    <t>Estonian Junior Championship</t>
  </si>
  <si>
    <t>Estonian Michelin Cup</t>
  </si>
  <si>
    <t>Estonian Rally Championship</t>
  </si>
  <si>
    <t>LAT</t>
  </si>
  <si>
    <t>EST / GB</t>
  </si>
  <si>
    <t>Ford Fiesta</t>
  </si>
  <si>
    <t>David Sultanjants</t>
  </si>
  <si>
    <t>Siim Oja</t>
  </si>
  <si>
    <t>Citroen DS3</t>
  </si>
  <si>
    <t>Ford Focus</t>
  </si>
  <si>
    <t>Subaru Impreza WRX STI</t>
  </si>
  <si>
    <t>Guntis Lielkajis</t>
  </si>
  <si>
    <t>CIEDRA RACING</t>
  </si>
  <si>
    <t>VW Golf</t>
  </si>
  <si>
    <t>Marko Ringenberg</t>
  </si>
  <si>
    <t>Opel Ascona</t>
  </si>
  <si>
    <t>Marten Madissoo</t>
  </si>
  <si>
    <t>Janek Jelle</t>
  </si>
  <si>
    <t>Vaido Tali</t>
  </si>
  <si>
    <t>Peep Trave</t>
  </si>
  <si>
    <t>Siim Sooäär</t>
  </si>
  <si>
    <t>Olev Helü</t>
  </si>
  <si>
    <t>Aivo Alasoo</t>
  </si>
  <si>
    <t>9</t>
  </si>
  <si>
    <t>10</t>
  </si>
  <si>
    <t xml:space="preserve">EMV3 2WD 1600 (N2, A6, R1, R2) </t>
  </si>
  <si>
    <t xml:space="preserve">EMV2 (N4) </t>
  </si>
  <si>
    <t xml:space="preserve">EMV1 4WD (A8, S2000, RRC, R4, R5, exp.WRC) </t>
  </si>
  <si>
    <t xml:space="preserve">EMV8 (E12) </t>
  </si>
  <si>
    <t xml:space="preserve">EMV4 2WD 2000 (N3, A7, R3, R3T) </t>
  </si>
  <si>
    <t xml:space="preserve">EMV6 (E10) </t>
  </si>
  <si>
    <t xml:space="preserve">EMV7 (E11) </t>
  </si>
  <si>
    <t xml:space="preserve">EMV5 (E9) </t>
  </si>
  <si>
    <t xml:space="preserve">EMV9 (E13) </t>
  </si>
  <si>
    <t>EE Championship Class</t>
  </si>
  <si>
    <t>Estonian Rally Championship Power Stage - Special Stage 11</t>
  </si>
  <si>
    <t>EE Championship</t>
  </si>
  <si>
    <t>Mitsubishi Colt</t>
  </si>
  <si>
    <t>Ronald Jürgenson</t>
  </si>
  <si>
    <t xml:space="preserve">Estonian Junior Championship  Results  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</si>
  <si>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</si>
  <si>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</si>
  <si>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</si>
  <si>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</si>
  <si>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</si>
  <si>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</si>
  <si>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</si>
  <si>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</si>
  <si>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</si>
  <si>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</si>
  <si>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</si>
  <si>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</si>
  <si>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</si>
  <si>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</si>
  <si>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</si>
  <si>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</si>
  <si>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</si>
  <si>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</si>
  <si>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</si>
  <si>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</si>
  <si>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</si>
  <si>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</si>
  <si>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</si>
  <si>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</si>
  <si>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</si>
  <si>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</si>
  <si>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</si>
  <si>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</si>
  <si>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</si>
  <si>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</si>
  <si>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</si>
  <si>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>Rünno Ubinhain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</si>
  <si>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</si>
  <si>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</si>
  <si>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</si>
  <si>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</si>
  <si>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</si>
  <si>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</si>
  <si>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</si>
  <si>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</si>
  <si>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</si>
  <si>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</si>
  <si>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</si>
  <si>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</si>
  <si>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</si>
  <si>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</si>
  <si>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</si>
  <si>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</si>
  <si>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</si>
  <si>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</si>
  <si>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</si>
  <si>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</si>
  <si>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</si>
  <si>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</si>
  <si>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</si>
  <si>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</si>
  <si>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</si>
  <si>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</si>
  <si>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</si>
  <si>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</si>
  <si>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</si>
  <si>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</si>
  <si>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</si>
  <si>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>Martin Valter</t>
  </si>
  <si>
    <t xml:space="preserve"> 63.</t>
  </si>
  <si>
    <t>Andrey Konovalenko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</si>
  <si>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</si>
  <si>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</si>
  <si>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</si>
  <si>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</si>
  <si>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</si>
  <si>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</si>
  <si>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</si>
  <si>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</si>
  <si>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</si>
  <si>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</si>
  <si>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>18:24</t>
  </si>
  <si>
    <t xml:space="preserve"> 74.</t>
  </si>
  <si>
    <t xml:space="preserve"> 75.</t>
  </si>
  <si>
    <t xml:space="preserve"> 76.</t>
  </si>
  <si>
    <t>18:30</t>
  </si>
  <si>
    <t xml:space="preserve"> 77.</t>
  </si>
  <si>
    <t>18:32</t>
  </si>
  <si>
    <t xml:space="preserve"> 78.</t>
  </si>
  <si>
    <t>18:34</t>
  </si>
  <si>
    <t xml:space="preserve"> 79.</t>
  </si>
  <si>
    <t>18:36</t>
  </si>
  <si>
    <t xml:space="preserve"> 80.</t>
  </si>
  <si>
    <t>18:38</t>
  </si>
  <si>
    <t>18:40</t>
  </si>
  <si>
    <t>Safety 2</t>
  </si>
  <si>
    <t>Safety 1</t>
  </si>
  <si>
    <t>08:38</t>
  </si>
  <si>
    <t>08:41</t>
  </si>
  <si>
    <t>08:43</t>
  </si>
  <si>
    <t>08:47</t>
  </si>
  <si>
    <t xml:space="preserve">  1/1</t>
  </si>
  <si>
    <t>Lukyanuk/Arnautov</t>
  </si>
  <si>
    <t xml:space="preserve"> 0.00,0</t>
  </si>
  <si>
    <t xml:space="preserve">  2/2</t>
  </si>
  <si>
    <t>Koitla/Laidvee</t>
  </si>
  <si>
    <t>Plangi/Sarapuu</t>
  </si>
  <si>
    <t>Kaur/Lepikson</t>
  </si>
  <si>
    <t>Murakas/Adler</t>
  </si>
  <si>
    <t>Aus/Koskinen</t>
  </si>
  <si>
    <t>Abram/Jōessar</t>
  </si>
  <si>
    <t>Kers/Vider</t>
  </si>
  <si>
    <t>Shaymiev/Tsvetkov</t>
  </si>
  <si>
    <t>Hirsnik/Oru</t>
  </si>
  <si>
    <t>Vask/Tigas</t>
  </si>
  <si>
    <t>Siniorg/Arnek</t>
  </si>
  <si>
    <t>Lindmets/Helü</t>
  </si>
  <si>
    <t>Pärn/Morgan</t>
  </si>
  <si>
    <t>Laipaik/Suvemaa</t>
  </si>
  <si>
    <t>Uustulnd/Kuusk</t>
  </si>
  <si>
    <t>Orgla/Halliste</t>
  </si>
  <si>
    <t>Bundsen/Loshtshenikov</t>
  </si>
  <si>
    <t>Kelement/Kasesalu</t>
  </si>
  <si>
    <t>Laadre/Lichtfeldt</t>
  </si>
  <si>
    <t>Liukanen/Liukanen</t>
  </si>
  <si>
    <t>Lelyukh/Danilovskii</t>
  </si>
  <si>
    <t>Nikonchuk/Potesov</t>
  </si>
  <si>
    <t>Maarend/Kapp</t>
  </si>
  <si>
    <t>Aigro/Kärtmann</t>
  </si>
  <si>
    <t>Soe/Pihlas</t>
  </si>
  <si>
    <t>Cherkasov/Lukka</t>
  </si>
  <si>
    <t>Uger/Chikin</t>
  </si>
  <si>
    <t>Sidorenko/Larens</t>
  </si>
  <si>
    <t>Rohtmets/Rohtmets</t>
  </si>
  <si>
    <t>Ojaperv/Talve</t>
  </si>
  <si>
    <t>Niitsalu/Karu</t>
  </si>
  <si>
    <t>Sultanjants/Oja</t>
  </si>
  <si>
    <t>Poom/Udevald</t>
  </si>
  <si>
    <t>Ubinhain/Teinveld</t>
  </si>
  <si>
    <t>Nuuter/Kikerpill</t>
  </si>
  <si>
    <t>Sepp/Kasesalu</t>
  </si>
  <si>
    <t>Skripnikov/Grechko</t>
  </si>
  <si>
    <t>Tarrend/Kaunis</t>
  </si>
  <si>
    <t>Madik/Tauk</t>
  </si>
  <si>
    <t>Levyatov/Obolenskaya</t>
  </si>
  <si>
    <t>Kruuda/Järveoja</t>
  </si>
  <si>
    <t>Kuusik/Terras</t>
  </si>
  <si>
    <t>Kuusik/Kens</t>
  </si>
  <si>
    <t>Helü/Alasoo</t>
  </si>
  <si>
    <t>Saar/Heina</t>
  </si>
  <si>
    <t>Vanaselja/Hōbemägi</t>
  </si>
  <si>
    <t>Nieminen/Sikk</t>
  </si>
  <si>
    <t>Sinik/Meetua</t>
  </si>
  <si>
    <t>Iofin/Eviseev</t>
  </si>
  <si>
    <t>Lielkajis/MIkelsons</t>
  </si>
  <si>
    <t>Tushkanova/Heller</t>
  </si>
  <si>
    <t>Saar/Tamm</t>
  </si>
  <si>
    <t>Asi/Viitra</t>
  </si>
  <si>
    <t>Raiend/Hussar</t>
  </si>
  <si>
    <t>Meus/Vana</t>
  </si>
  <si>
    <t>Vatter/Peebo</t>
  </si>
  <si>
    <t>Tigane/Viljus</t>
  </si>
  <si>
    <t>Vilbiks/Siivelt</t>
  </si>
  <si>
    <t>Vaher/Kivi</t>
  </si>
  <si>
    <t>Sarja/Audova</t>
  </si>
  <si>
    <t>Randmer/Simmo</t>
  </si>
  <si>
    <t>Koosa/Korsten</t>
  </si>
  <si>
    <t>Kasari/Kuusmaa</t>
  </si>
  <si>
    <t>Ojala/Jürgenson</t>
  </si>
  <si>
    <t>Ringenberg/Valter</t>
  </si>
  <si>
    <t>Kudrjavtsev/Konovalenko</t>
  </si>
  <si>
    <t>Franke/Sivous</t>
  </si>
  <si>
    <t>Madissoo/Ainsalu</t>
  </si>
  <si>
    <t>East/Brant</t>
  </si>
  <si>
    <t>Jelle/Tali</t>
  </si>
  <si>
    <t>Sokolov/Kupri</t>
  </si>
  <si>
    <t>Trave/Sooäär</t>
  </si>
  <si>
    <t>Olvik/Poola</t>
  </si>
  <si>
    <t>Sillaste/Liimann</t>
  </si>
  <si>
    <t>Niinemets/Prems</t>
  </si>
  <si>
    <t>Tammemägi/Kuus</t>
  </si>
  <si>
    <t>Tuberik/Vetesina</t>
  </si>
  <si>
    <t>Silt/Loel</t>
  </si>
  <si>
    <t>Repp/Ojaveer</t>
  </si>
  <si>
    <t>18:27</t>
  </si>
  <si>
    <t>18:21</t>
  </si>
  <si>
    <t>18:42</t>
  </si>
  <si>
    <t>18:44</t>
  </si>
  <si>
    <t>18:46</t>
  </si>
  <si>
    <t>18:48</t>
  </si>
  <si>
    <t>18:50</t>
  </si>
  <si>
    <t>18:52</t>
  </si>
  <si>
    <t>18:54</t>
  </si>
  <si>
    <t>18:56</t>
  </si>
  <si>
    <t>18:58</t>
  </si>
  <si>
    <t>19:00</t>
  </si>
  <si>
    <t>19:02</t>
  </si>
  <si>
    <t>19:04</t>
  </si>
  <si>
    <t>19:06</t>
  </si>
  <si>
    <t>19:08</t>
  </si>
  <si>
    <t>19:10</t>
  </si>
  <si>
    <t>19:12</t>
  </si>
  <si>
    <t>19:14</t>
  </si>
  <si>
    <t>19:16</t>
  </si>
  <si>
    <t>19:18</t>
  </si>
  <si>
    <t>19:20</t>
  </si>
  <si>
    <t>19:22</t>
  </si>
  <si>
    <t>19:24</t>
  </si>
  <si>
    <t>19:26</t>
  </si>
  <si>
    <t>19:28</t>
  </si>
  <si>
    <t>19:30</t>
  </si>
  <si>
    <t>19:32</t>
  </si>
  <si>
    <t>19:34</t>
  </si>
  <si>
    <t>19:36</t>
  </si>
  <si>
    <t>19:38</t>
  </si>
  <si>
    <t>19:40</t>
  </si>
  <si>
    <t>19:42</t>
  </si>
  <si>
    <t>19:44</t>
  </si>
  <si>
    <t>19:46</t>
  </si>
  <si>
    <t>19:48</t>
  </si>
  <si>
    <t>19:50</t>
  </si>
  <si>
    <t>19:52</t>
  </si>
  <si>
    <t>19:54</t>
  </si>
  <si>
    <t>19:56</t>
  </si>
  <si>
    <t>19:58</t>
  </si>
  <si>
    <t>20:00</t>
  </si>
  <si>
    <t>20:02</t>
  </si>
  <si>
    <t>20:04</t>
  </si>
  <si>
    <t>20:06</t>
  </si>
  <si>
    <t>20:08</t>
  </si>
  <si>
    <t>20:10</t>
  </si>
  <si>
    <t>20:12</t>
  </si>
  <si>
    <t>20:14</t>
  </si>
  <si>
    <t>20:16</t>
  </si>
  <si>
    <t>20:18</t>
  </si>
  <si>
    <t>20:20</t>
  </si>
  <si>
    <t>20:22</t>
  </si>
  <si>
    <t>20:24</t>
  </si>
  <si>
    <t>20:26</t>
  </si>
  <si>
    <t>20:28</t>
  </si>
  <si>
    <t>20:30</t>
  </si>
  <si>
    <t>20:32</t>
  </si>
  <si>
    <t>20:34</t>
  </si>
  <si>
    <t>20:36</t>
  </si>
  <si>
    <t>20:38</t>
  </si>
  <si>
    <t>20:40</t>
  </si>
  <si>
    <t>20:42</t>
  </si>
  <si>
    <t>20:44</t>
  </si>
  <si>
    <t>20:46</t>
  </si>
  <si>
    <t>20:48</t>
  </si>
  <si>
    <t>20:50</t>
  </si>
  <si>
    <t>20:52</t>
  </si>
  <si>
    <t>20:54</t>
  </si>
  <si>
    <t>20:56</t>
  </si>
  <si>
    <t>20:58</t>
  </si>
  <si>
    <t>21:00</t>
  </si>
  <si>
    <t>21:02</t>
  </si>
  <si>
    <t>21:04</t>
  </si>
  <si>
    <t>21:06</t>
  </si>
  <si>
    <t>21:08</t>
  </si>
  <si>
    <t>Stardiprotokoll  / Startlist for Service Out TC2C</t>
  </si>
  <si>
    <t>Bulletin  4, Appendix 1</t>
  </si>
  <si>
    <t>Stardijärjekord  / Starting order for Regroup Out TC7B</t>
  </si>
  <si>
    <t>08:50</t>
  </si>
  <si>
    <t>08:51</t>
  </si>
  <si>
    <t>08:52</t>
  </si>
  <si>
    <t>08:53</t>
  </si>
  <si>
    <t>08:54</t>
  </si>
  <si>
    <t>08:55</t>
  </si>
  <si>
    <t>08:56</t>
  </si>
  <si>
    <t>08:57</t>
  </si>
  <si>
    <t>08:58</t>
  </si>
  <si>
    <t>08:59</t>
  </si>
  <si>
    <t>09:00</t>
  </si>
  <si>
    <t>09:01</t>
  </si>
  <si>
    <t>09:02</t>
  </si>
  <si>
    <t>09:03</t>
  </si>
  <si>
    <t>09:04</t>
  </si>
  <si>
    <t>09:05</t>
  </si>
  <si>
    <t>09:06</t>
  </si>
  <si>
    <t>09:07</t>
  </si>
  <si>
    <t>09:08</t>
  </si>
  <si>
    <t>09:09</t>
  </si>
  <si>
    <t>09:10</t>
  </si>
  <si>
    <t>09:11</t>
  </si>
  <si>
    <t>09:12</t>
  </si>
  <si>
    <t>09:13</t>
  </si>
  <si>
    <t>09:14</t>
  </si>
  <si>
    <t>09:15</t>
  </si>
  <si>
    <t>09:16</t>
  </si>
  <si>
    <t>09:17</t>
  </si>
  <si>
    <t>09:18</t>
  </si>
  <si>
    <t>09:19</t>
  </si>
  <si>
    <t>09:20</t>
  </si>
  <si>
    <t>09:21</t>
  </si>
  <si>
    <t>09:22</t>
  </si>
  <si>
    <t>09:23</t>
  </si>
  <si>
    <t>09:24</t>
  </si>
  <si>
    <t>09:25</t>
  </si>
  <si>
    <t>09:26</t>
  </si>
  <si>
    <t>09:27</t>
  </si>
  <si>
    <t>09:28</t>
  </si>
  <si>
    <t>09:29</t>
  </si>
  <si>
    <t>09:30</t>
  </si>
  <si>
    <t>09:31</t>
  </si>
  <si>
    <t>09:32</t>
  </si>
  <si>
    <t>09:33</t>
  </si>
  <si>
    <t>09:34</t>
  </si>
  <si>
    <t>09:35</t>
  </si>
  <si>
    <t>09:36</t>
  </si>
  <si>
    <t>09:37</t>
  </si>
  <si>
    <t>09:38</t>
  </si>
  <si>
    <t>09:39</t>
  </si>
  <si>
    <t>09:40</t>
  </si>
  <si>
    <t>09:41</t>
  </si>
  <si>
    <t>09:42</t>
  </si>
  <si>
    <t>09:43</t>
  </si>
  <si>
    <t>09:44</t>
  </si>
  <si>
    <t>09:45</t>
  </si>
  <si>
    <t>09:46</t>
  </si>
  <si>
    <t>09:47</t>
  </si>
  <si>
    <t>09:48</t>
  </si>
  <si>
    <t>09:49</t>
  </si>
  <si>
    <t>09:50</t>
  </si>
  <si>
    <t>09:51</t>
  </si>
  <si>
    <t>09:52</t>
  </si>
  <si>
    <t>09:53</t>
  </si>
  <si>
    <t>09:54</t>
  </si>
  <si>
    <t>09:55</t>
  </si>
  <si>
    <t>09:56</t>
  </si>
  <si>
    <t>09:57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</si>
  <si>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</si>
  <si>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</si>
  <si>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</si>
  <si>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</si>
  <si>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</si>
  <si>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</si>
  <si>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</si>
  <si>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</si>
  <si>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10:09</t>
  </si>
  <si>
    <t>10:10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</si>
  <si>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</si>
  <si>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</si>
  <si>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</si>
  <si>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</si>
  <si>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</si>
  <si>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</si>
  <si>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</si>
  <si>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</si>
  <si>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</si>
  <si>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</si>
  <si>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</si>
  <si>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</si>
  <si>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</si>
  <si>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</si>
  <si>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</si>
  <si>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</si>
  <si>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</si>
  <si>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</si>
  <si>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</si>
  <si>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</si>
  <si>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</si>
  <si>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</si>
  <si>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</si>
  <si>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</si>
  <si>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</si>
  <si>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</si>
  <si>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</si>
  <si>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</si>
  <si>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</si>
  <si>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</si>
  <si>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</si>
  <si>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</si>
  <si>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</si>
  <si>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</si>
  <si>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</si>
  <si>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</si>
  <si>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</si>
  <si>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</si>
  <si>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</si>
  <si>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</si>
  <si>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</si>
  <si>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</si>
  <si>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</si>
  <si>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</si>
  <si>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</si>
  <si>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</si>
  <si>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</si>
  <si>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</si>
  <si>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</si>
  <si>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</si>
  <si>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</si>
  <si>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</si>
  <si>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</si>
  <si>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</si>
  <si>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</si>
  <si>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</si>
  <si>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</si>
  <si>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</si>
  <si>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</si>
  <si>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</si>
  <si>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 xml:space="preserve"> 1.37,4</t>
  </si>
  <si>
    <t xml:space="preserve"> 1.36,1</t>
  </si>
  <si>
    <t xml:space="preserve"> 3.13,5</t>
  </si>
  <si>
    <t xml:space="preserve">   2/2</t>
  </si>
  <si>
    <t xml:space="preserve">   1/1</t>
  </si>
  <si>
    <t>+ 0.00,0</t>
  </si>
  <si>
    <t xml:space="preserve"> 1.38,3</t>
  </si>
  <si>
    <t xml:space="preserve"> 3.14,4</t>
  </si>
  <si>
    <t xml:space="preserve">   3/3</t>
  </si>
  <si>
    <t>+ 0.00,9</t>
  </si>
  <si>
    <t xml:space="preserve">  3/3</t>
  </si>
  <si>
    <t xml:space="preserve"> 1.36,8</t>
  </si>
  <si>
    <t xml:space="preserve"> 1.38,1</t>
  </si>
  <si>
    <t xml:space="preserve"> 3.14,9</t>
  </si>
  <si>
    <t xml:space="preserve">   6/6</t>
  </si>
  <si>
    <t>+ 0.01,4</t>
  </si>
  <si>
    <t xml:space="preserve">  4/4</t>
  </si>
  <si>
    <t xml:space="preserve"> 1.39,8</t>
  </si>
  <si>
    <t xml:space="preserve"> 1.37,8</t>
  </si>
  <si>
    <t xml:space="preserve"> 3.17,6</t>
  </si>
  <si>
    <t xml:space="preserve">   4/4</t>
  </si>
  <si>
    <t xml:space="preserve">   5/5</t>
  </si>
  <si>
    <t>+ 0.04,1</t>
  </si>
  <si>
    <t xml:space="preserve">  5/5</t>
  </si>
  <si>
    <t xml:space="preserve"> 1.40,5</t>
  </si>
  <si>
    <t xml:space="preserve"> 1.37,1</t>
  </si>
  <si>
    <t xml:space="preserve">  6/6</t>
  </si>
  <si>
    <t xml:space="preserve"> 1.42,8</t>
  </si>
  <si>
    <t xml:space="preserve"> 1.40,2</t>
  </si>
  <si>
    <t xml:space="preserve"> 3.23,0</t>
  </si>
  <si>
    <t xml:space="preserve">   8/7</t>
  </si>
  <si>
    <t>+ 0.09,5</t>
  </si>
  <si>
    <t xml:space="preserve">  7/1</t>
  </si>
  <si>
    <t xml:space="preserve"> 1.43,0</t>
  </si>
  <si>
    <t xml:space="preserve"> 1.40,1</t>
  </si>
  <si>
    <t xml:space="preserve"> 3.23,1</t>
  </si>
  <si>
    <t xml:space="preserve">   7/1</t>
  </si>
  <si>
    <t>+ 0.09,6</t>
  </si>
  <si>
    <t xml:space="preserve">  8/1</t>
  </si>
  <si>
    <t xml:space="preserve"> 1.45,0</t>
  </si>
  <si>
    <t xml:space="preserve"> 1.42,2</t>
  </si>
  <si>
    <t xml:space="preserve"> 3.27,2</t>
  </si>
  <si>
    <t xml:space="preserve">   8/1</t>
  </si>
  <si>
    <t xml:space="preserve">   9/1</t>
  </si>
  <si>
    <t>+ 0.13,7</t>
  </si>
  <si>
    <t xml:space="preserve">  9/2</t>
  </si>
  <si>
    <t xml:space="preserve"> 1.45,9</t>
  </si>
  <si>
    <t xml:space="preserve"> 1.44,0</t>
  </si>
  <si>
    <t xml:space="preserve"> 3.29,9</t>
  </si>
  <si>
    <t xml:space="preserve">  10/2</t>
  </si>
  <si>
    <t>+ 0.16,4</t>
  </si>
  <si>
    <t xml:space="preserve"> 10/1</t>
  </si>
  <si>
    <t xml:space="preserve"> 1.45,3</t>
  </si>
  <si>
    <t xml:space="preserve"> 1.44,8</t>
  </si>
  <si>
    <t xml:space="preserve"> 3.30,1</t>
  </si>
  <si>
    <t xml:space="preserve">  11/1</t>
  </si>
  <si>
    <t>+ 0.16,6</t>
  </si>
  <si>
    <t xml:space="preserve"> 11/1</t>
  </si>
  <si>
    <t xml:space="preserve"> 1.46,1</t>
  </si>
  <si>
    <t xml:space="preserve"> 1.47,1</t>
  </si>
  <si>
    <t xml:space="preserve"> 3.33,2</t>
  </si>
  <si>
    <t>+ 0.19,7</t>
  </si>
  <si>
    <t xml:space="preserve"> 12/3</t>
  </si>
  <si>
    <t xml:space="preserve"> 1.47,9</t>
  </si>
  <si>
    <t xml:space="preserve"> 1.45,7</t>
  </si>
  <si>
    <t xml:space="preserve"> 3.33,6</t>
  </si>
  <si>
    <t xml:space="preserve">  14/3</t>
  </si>
  <si>
    <t>+ 0.20,1</t>
  </si>
  <si>
    <t xml:space="preserve"> 13/2</t>
  </si>
  <si>
    <t xml:space="preserve"> 1.46,9</t>
  </si>
  <si>
    <t xml:space="preserve"> 1.47,6</t>
  </si>
  <si>
    <t xml:space="preserve"> 3.34,5</t>
  </si>
  <si>
    <t xml:space="preserve">  12/2</t>
  </si>
  <si>
    <t xml:space="preserve">  15/3</t>
  </si>
  <si>
    <t>+ 0.21,0</t>
  </si>
  <si>
    <t xml:space="preserve"> 14/7</t>
  </si>
  <si>
    <t xml:space="preserve"> 1.58,3</t>
  </si>
  <si>
    <t xml:space="preserve"> 3.35,1</t>
  </si>
  <si>
    <t>+ 0.21,6</t>
  </si>
  <si>
    <t xml:space="preserve"> 1.48,9</t>
  </si>
  <si>
    <t xml:space="preserve"> 1.46,8</t>
  </si>
  <si>
    <t xml:space="preserve"> 3.35,7</t>
  </si>
  <si>
    <t xml:space="preserve">  16/3</t>
  </si>
  <si>
    <t xml:space="preserve">  13/2</t>
  </si>
  <si>
    <t>+ 0.22,2</t>
  </si>
  <si>
    <t xml:space="preserve"> 1.47,2</t>
  </si>
  <si>
    <t xml:space="preserve"> 1.50,5</t>
  </si>
  <si>
    <t xml:space="preserve"> 3.37,7</t>
  </si>
  <si>
    <t>+ 0.24,2</t>
  </si>
  <si>
    <t xml:space="preserve"> 1.48,2</t>
  </si>
  <si>
    <t xml:space="preserve"> 1.51,0</t>
  </si>
  <si>
    <t xml:space="preserve"> 3.39,2</t>
  </si>
  <si>
    <t xml:space="preserve">  15/7</t>
  </si>
  <si>
    <t xml:space="preserve">  18/8</t>
  </si>
  <si>
    <t>+ 0.25,7</t>
  </si>
  <si>
    <t xml:space="preserve"> 1.52,7</t>
  </si>
  <si>
    <t xml:space="preserve"> 1.52,5</t>
  </si>
  <si>
    <t xml:space="preserve"> 3.45,2</t>
  </si>
  <si>
    <t>+ 0.31,7</t>
  </si>
  <si>
    <t xml:space="preserve"> 1.58,1</t>
  </si>
  <si>
    <t xml:space="preserve"> 1.48,4</t>
  </si>
  <si>
    <t xml:space="preserve"> 3.46,5</t>
  </si>
  <si>
    <t xml:space="preserve">  18/4</t>
  </si>
  <si>
    <t>+ 0.33,0</t>
  </si>
  <si>
    <t xml:space="preserve"> 1.58,6</t>
  </si>
  <si>
    <t xml:space="preserve"> 1.54,3</t>
  </si>
  <si>
    <t xml:space="preserve"> 3.52,9</t>
  </si>
  <si>
    <t>+ 0.39,4</t>
  </si>
  <si>
    <t xml:space="preserve">  15/1</t>
  </si>
  <si>
    <t xml:space="preserve">  13/3</t>
  </si>
  <si>
    <t xml:space="preserve"> 1.49,6</t>
  </si>
  <si>
    <t xml:space="preserve"> 1.45,4</t>
  </si>
  <si>
    <t xml:space="preserve"> 3.35,0</t>
  </si>
  <si>
    <t xml:space="preserve">  21/9</t>
  </si>
  <si>
    <t xml:space="preserve">  12/8</t>
  </si>
  <si>
    <t>+ 0.21,5</t>
  </si>
  <si>
    <t xml:space="preserve"> 15/8</t>
  </si>
  <si>
    <t xml:space="preserve"> 16/3</t>
  </si>
  <si>
    <t xml:space="preserve"> 1.48,0</t>
  </si>
  <si>
    <t xml:space="preserve"> 3.35,6</t>
  </si>
  <si>
    <t>+ 0.22,1</t>
  </si>
  <si>
    <t xml:space="preserve"> 17/4</t>
  </si>
  <si>
    <t xml:space="preserve">  19/4</t>
  </si>
  <si>
    <t xml:space="preserve">  14/2</t>
  </si>
  <si>
    <t xml:space="preserve"> 18/4</t>
  </si>
  <si>
    <t xml:space="preserve"> 1.47,8</t>
  </si>
  <si>
    <t xml:space="preserve"> 3.35,8</t>
  </si>
  <si>
    <t xml:space="preserve">  15/4</t>
  </si>
  <si>
    <t>+ 0.22,3</t>
  </si>
  <si>
    <t xml:space="preserve"> 19/2</t>
  </si>
  <si>
    <t xml:space="preserve">  24/2</t>
  </si>
  <si>
    <t xml:space="preserve"> 20/5</t>
  </si>
  <si>
    <t xml:space="preserve"> 1.49,7</t>
  </si>
  <si>
    <t xml:space="preserve"> 1.49,1</t>
  </si>
  <si>
    <t xml:space="preserve"> 3.38,8</t>
  </si>
  <si>
    <t xml:space="preserve">  22/5</t>
  </si>
  <si>
    <t xml:space="preserve">  20/6</t>
  </si>
  <si>
    <t>+ 0.25,3</t>
  </si>
  <si>
    <t xml:space="preserve"> 21/9</t>
  </si>
  <si>
    <t xml:space="preserve"> 1.51,1</t>
  </si>
  <si>
    <t xml:space="preserve"> 3.39,1</t>
  </si>
  <si>
    <t xml:space="preserve">  28/11</t>
  </si>
  <si>
    <t>+ 0.25,6</t>
  </si>
  <si>
    <t xml:space="preserve"> 22/10</t>
  </si>
  <si>
    <t xml:space="preserve">  27/10</t>
  </si>
  <si>
    <t xml:space="preserve"> 23/6</t>
  </si>
  <si>
    <t xml:space="preserve"> 1.50,4</t>
  </si>
  <si>
    <t xml:space="preserve"> 3.40,1</t>
  </si>
  <si>
    <t xml:space="preserve">  24/7</t>
  </si>
  <si>
    <t xml:space="preserve">  21/7</t>
  </si>
  <si>
    <t>+ 0.26,6</t>
  </si>
  <si>
    <t xml:space="preserve"> 24/7</t>
  </si>
  <si>
    <t xml:space="preserve"> 1.49,9</t>
  </si>
  <si>
    <t xml:space="preserve"> 1.51,3</t>
  </si>
  <si>
    <t xml:space="preserve"> 3.41,2</t>
  </si>
  <si>
    <t xml:space="preserve">  23/6</t>
  </si>
  <si>
    <t>+ 0.27,7</t>
  </si>
  <si>
    <t xml:space="preserve"> 25/1</t>
  </si>
  <si>
    <t xml:space="preserve"> 1.49,0</t>
  </si>
  <si>
    <t xml:space="preserve"> 1.52,9</t>
  </si>
  <si>
    <t xml:space="preserve"> 3.41,9</t>
  </si>
  <si>
    <t xml:space="preserve">  20/1</t>
  </si>
  <si>
    <t>+ 0.28,4</t>
  </si>
  <si>
    <t xml:space="preserve"> 26/1</t>
  </si>
  <si>
    <t xml:space="preserve"> 1.52,1</t>
  </si>
  <si>
    <t xml:space="preserve"> 1.49,8</t>
  </si>
  <si>
    <t xml:space="preserve">  27/2</t>
  </si>
  <si>
    <t xml:space="preserve">  23/1</t>
  </si>
  <si>
    <t xml:space="preserve"> 27/2</t>
  </si>
  <si>
    <t xml:space="preserve"> 1.51,5</t>
  </si>
  <si>
    <t xml:space="preserve"> 3.42,5</t>
  </si>
  <si>
    <t xml:space="preserve">  25/2</t>
  </si>
  <si>
    <t>+ 0.29,0</t>
  </si>
  <si>
    <t xml:space="preserve"> 28/3</t>
  </si>
  <si>
    <t xml:space="preserve"> 1.53,0</t>
  </si>
  <si>
    <t xml:space="preserve"> 1.50,6</t>
  </si>
  <si>
    <t xml:space="preserve"> 3.43,6</t>
  </si>
  <si>
    <t xml:space="preserve">  30/3</t>
  </si>
  <si>
    <t xml:space="preserve">  25/1</t>
  </si>
  <si>
    <t>+ 0.30,1</t>
  </si>
  <si>
    <t xml:space="preserve"> 29/2</t>
  </si>
  <si>
    <t xml:space="preserve"> 1.52,0</t>
  </si>
  <si>
    <t xml:space="preserve"> 3.44,0</t>
  </si>
  <si>
    <t xml:space="preserve">  26/1</t>
  </si>
  <si>
    <t>+ 0.30,5</t>
  </si>
  <si>
    <t xml:space="preserve"> 30/3</t>
  </si>
  <si>
    <t xml:space="preserve">  28/3</t>
  </si>
  <si>
    <t xml:space="preserve"> 31/11</t>
  </si>
  <si>
    <t xml:space="preserve"> 1.50,9</t>
  </si>
  <si>
    <t xml:space="preserve">  34/10</t>
  </si>
  <si>
    <t xml:space="preserve">  26/9</t>
  </si>
  <si>
    <t xml:space="preserve">  19/5</t>
  </si>
  <si>
    <t xml:space="preserve"> 1.55,1</t>
  </si>
  <si>
    <t xml:space="preserve"> 1.51,7</t>
  </si>
  <si>
    <t xml:space="preserve"> 3.46,8</t>
  </si>
  <si>
    <t>+ 0.33,3</t>
  </si>
  <si>
    <t xml:space="preserve"> 1.55,3</t>
  </si>
  <si>
    <t xml:space="preserve"> 1.52,6</t>
  </si>
  <si>
    <t xml:space="preserve"> 3.47,9</t>
  </si>
  <si>
    <t>+ 0.34,4</t>
  </si>
  <si>
    <t xml:space="preserve"> 1.55,7</t>
  </si>
  <si>
    <t xml:space="preserve"> 1.52,4</t>
  </si>
  <si>
    <t xml:space="preserve"> 3.48,1</t>
  </si>
  <si>
    <t>+ 0.34,6</t>
  </si>
  <si>
    <t xml:space="preserve"> 36/4</t>
  </si>
  <si>
    <t xml:space="preserve"> 1.53,3</t>
  </si>
  <si>
    <t xml:space="preserve"> 1.54,9</t>
  </si>
  <si>
    <t xml:space="preserve"> 3.48,2</t>
  </si>
  <si>
    <t xml:space="preserve">  31/3</t>
  </si>
  <si>
    <t>+ 0.34,7</t>
  </si>
  <si>
    <t xml:space="preserve"> 3.48,6</t>
  </si>
  <si>
    <t>+ 0.35,1</t>
  </si>
  <si>
    <t xml:space="preserve"> 1.59,4</t>
  </si>
  <si>
    <t xml:space="preserve"> 3.49,1</t>
  </si>
  <si>
    <t>+ 0.35,6</t>
  </si>
  <si>
    <t xml:space="preserve"> 1.54,1</t>
  </si>
  <si>
    <t xml:space="preserve"> 1.57,3</t>
  </si>
  <si>
    <t xml:space="preserve"> 3.51,4</t>
  </si>
  <si>
    <t xml:space="preserve">  33/4</t>
  </si>
  <si>
    <t>+ 0.37,9</t>
  </si>
  <si>
    <t xml:space="preserve"> 1.57,0</t>
  </si>
  <si>
    <t xml:space="preserve"> 3.52,1</t>
  </si>
  <si>
    <t xml:space="preserve">  40/5</t>
  </si>
  <si>
    <t>+ 0.38,6</t>
  </si>
  <si>
    <t xml:space="preserve"> 1.56,7</t>
  </si>
  <si>
    <t xml:space="preserve"> 3.52,4</t>
  </si>
  <si>
    <t>+ 0.38,9</t>
  </si>
  <si>
    <t xml:space="preserve"> 1.53,4</t>
  </si>
  <si>
    <t xml:space="preserve"> 3.52,8</t>
  </si>
  <si>
    <t xml:space="preserve">  32/1</t>
  </si>
  <si>
    <t>+ 0.39,3</t>
  </si>
  <si>
    <t xml:space="preserve">  43/5</t>
  </si>
  <si>
    <t xml:space="preserve"> 2.01,1</t>
  </si>
  <si>
    <t xml:space="preserve"> 1.58,0</t>
  </si>
  <si>
    <t xml:space="preserve"> 3.59,1</t>
  </si>
  <si>
    <t>+ 0.45,6</t>
  </si>
  <si>
    <t xml:space="preserve"> 45/5</t>
  </si>
  <si>
    <t xml:space="preserve"> 2.05,3</t>
  </si>
  <si>
    <t xml:space="preserve"> 3.59,4</t>
  </si>
  <si>
    <t xml:space="preserve">  46/5</t>
  </si>
  <si>
    <t>+ 0.45,9</t>
  </si>
  <si>
    <t xml:space="preserve"> 1.52,8</t>
  </si>
  <si>
    <t xml:space="preserve"> 2.09,5</t>
  </si>
  <si>
    <t xml:space="preserve"> 4.02,3</t>
  </si>
  <si>
    <t xml:space="preserve">  29/8</t>
  </si>
  <si>
    <t>+ 0.48,8</t>
  </si>
  <si>
    <t xml:space="preserve"> 47/6</t>
  </si>
  <si>
    <t xml:space="preserve"> 2.27,6</t>
  </si>
  <si>
    <t xml:space="preserve"> 4.22,7</t>
  </si>
  <si>
    <t xml:space="preserve">  47/6</t>
  </si>
  <si>
    <t>+ 1.09,2</t>
  </si>
  <si>
    <t xml:space="preserve">  38/4</t>
  </si>
  <si>
    <t xml:space="preserve">  41/5</t>
  </si>
  <si>
    <t xml:space="preserve">  48/12</t>
  </si>
  <si>
    <t xml:space="preserve"> 2.05,5</t>
  </si>
  <si>
    <t xml:space="preserve"> 4.46,1</t>
  </si>
  <si>
    <t xml:space="preserve"> 6.51,6</t>
  </si>
  <si>
    <t xml:space="preserve">  48/6</t>
  </si>
  <si>
    <t xml:space="preserve">  49/7</t>
  </si>
  <si>
    <t>+ 3.38,1</t>
  </si>
  <si>
    <t xml:space="preserve"> 2.23,7</t>
  </si>
  <si>
    <t xml:space="preserve"> 4.49,0</t>
  </si>
  <si>
    <t xml:space="preserve"> 7.12,7</t>
  </si>
  <si>
    <t>+ 3.59,2</t>
  </si>
  <si>
    <t xml:space="preserve"> 1.54,8</t>
  </si>
  <si>
    <t xml:space="preserve"> 2.08,3</t>
  </si>
  <si>
    <t>GEARBOX</t>
  </si>
  <si>
    <t xml:space="preserve"> 4.03,1</t>
  </si>
  <si>
    <t>+ 0.49,6</t>
  </si>
  <si>
    <t xml:space="preserve"> 49/7</t>
  </si>
  <si>
    <t xml:space="preserve"> 50/6</t>
  </si>
  <si>
    <t>10:00</t>
  </si>
  <si>
    <t xml:space="preserve">  45/11</t>
  </si>
  <si>
    <t xml:space="preserve">  30/9</t>
  </si>
  <si>
    <t xml:space="preserve">  34/3</t>
  </si>
  <si>
    <t xml:space="preserve">  36/4</t>
  </si>
  <si>
    <t xml:space="preserve"> 32/1</t>
  </si>
  <si>
    <t xml:space="preserve"> 1.54,7</t>
  </si>
  <si>
    <t xml:space="preserve"> 1.51,8</t>
  </si>
  <si>
    <t xml:space="preserve">  35/1</t>
  </si>
  <si>
    <t xml:space="preserve">  33/1</t>
  </si>
  <si>
    <t xml:space="preserve"> 33/8</t>
  </si>
  <si>
    <t xml:space="preserve">  44/11</t>
  </si>
  <si>
    <t xml:space="preserve"> 34/3</t>
  </si>
  <si>
    <t xml:space="preserve">  37/5</t>
  </si>
  <si>
    <t xml:space="preserve">  32/2</t>
  </si>
  <si>
    <t xml:space="preserve"> 35/9</t>
  </si>
  <si>
    <t xml:space="preserve">  38/9</t>
  </si>
  <si>
    <t xml:space="preserve">  37/10</t>
  </si>
  <si>
    <t xml:space="preserve">  39/4</t>
  </si>
  <si>
    <t xml:space="preserve">  35/3</t>
  </si>
  <si>
    <t xml:space="preserve"> 37/4</t>
  </si>
  <si>
    <t xml:space="preserve">  43/4</t>
  </si>
  <si>
    <t xml:space="preserve"> 38/2</t>
  </si>
  <si>
    <t xml:space="preserve">  39/2</t>
  </si>
  <si>
    <t xml:space="preserve">  38/2</t>
  </si>
  <si>
    <t xml:space="preserve"> 39/10</t>
  </si>
  <si>
    <t xml:space="preserve"> 40/4</t>
  </si>
  <si>
    <t xml:space="preserve">  51/9</t>
  </si>
  <si>
    <t xml:space="preserve"> 41/5</t>
  </si>
  <si>
    <t xml:space="preserve">  44/6</t>
  </si>
  <si>
    <t xml:space="preserve"> 42/11</t>
  </si>
  <si>
    <t xml:space="preserve">  42/10</t>
  </si>
  <si>
    <t xml:space="preserve">  47/11</t>
  </si>
  <si>
    <t xml:space="preserve"> 43/1</t>
  </si>
  <si>
    <t xml:space="preserve">  57/1</t>
  </si>
  <si>
    <t xml:space="preserve"> 44/5</t>
  </si>
  <si>
    <t xml:space="preserve"> 2.01,9</t>
  </si>
  <si>
    <t xml:space="preserve"> 1.55,8</t>
  </si>
  <si>
    <t xml:space="preserve"> 3.57,7</t>
  </si>
  <si>
    <t xml:space="preserve">  52/5</t>
  </si>
  <si>
    <t>+ 0.44,2</t>
  </si>
  <si>
    <t xml:space="preserve"> 46/1</t>
  </si>
  <si>
    <t xml:space="preserve"> 2.00,4</t>
  </si>
  <si>
    <t xml:space="preserve"> 1.58,2</t>
  </si>
  <si>
    <t xml:space="preserve"> 3.58,6</t>
  </si>
  <si>
    <t xml:space="preserve">  49/1</t>
  </si>
  <si>
    <t xml:space="preserve">  54/2</t>
  </si>
  <si>
    <t>+ 0.45,1</t>
  </si>
  <si>
    <t xml:space="preserve"> 2.04,5</t>
  </si>
  <si>
    <t xml:space="preserve"> 1.54,4</t>
  </si>
  <si>
    <t xml:space="preserve"> 3.58,9</t>
  </si>
  <si>
    <t xml:space="preserve">  56/9</t>
  </si>
  <si>
    <t xml:space="preserve">  42/5</t>
  </si>
  <si>
    <t>+ 0.45,4</t>
  </si>
  <si>
    <t xml:space="preserve"> 48/12</t>
  </si>
  <si>
    <t xml:space="preserve">  50/12</t>
  </si>
  <si>
    <t xml:space="preserve">  53/12</t>
  </si>
  <si>
    <t xml:space="preserve"> 1.59,2</t>
  </si>
  <si>
    <t xml:space="preserve"> 2.00,1</t>
  </si>
  <si>
    <t xml:space="preserve"> 3.59,3</t>
  </si>
  <si>
    <t xml:space="preserve">  58/10</t>
  </si>
  <si>
    <t>+ 0.45,8</t>
  </si>
  <si>
    <t xml:space="preserve">  60/7</t>
  </si>
  <si>
    <t xml:space="preserve"> 51/8</t>
  </si>
  <si>
    <t xml:space="preserve"> 2.05,2</t>
  </si>
  <si>
    <t xml:space="preserve"> 1.55,6</t>
  </si>
  <si>
    <t xml:space="preserve"> 4.00,8</t>
  </si>
  <si>
    <t xml:space="preserve">  59/10</t>
  </si>
  <si>
    <t xml:space="preserve">  46/7</t>
  </si>
  <si>
    <t>+ 0.47,3</t>
  </si>
  <si>
    <t xml:space="preserve"> 52/7</t>
  </si>
  <si>
    <t xml:space="preserve"> 1.56,5</t>
  </si>
  <si>
    <t xml:space="preserve"> 4.01,0</t>
  </si>
  <si>
    <t xml:space="preserve">  56/6</t>
  </si>
  <si>
    <t>+ 0.47,5</t>
  </si>
  <si>
    <t xml:space="preserve"> 53/2</t>
  </si>
  <si>
    <t xml:space="preserve"> 2.02,7</t>
  </si>
  <si>
    <t xml:space="preserve"> 1.58,4</t>
  </si>
  <si>
    <t xml:space="preserve"> 4.01,1</t>
  </si>
  <si>
    <t xml:space="preserve">  53/2</t>
  </si>
  <si>
    <t xml:space="preserve">  55/3</t>
  </si>
  <si>
    <t>+ 0.47,6</t>
  </si>
  <si>
    <t xml:space="preserve"> 54/3</t>
  </si>
  <si>
    <t xml:space="preserve"> 2.04,4</t>
  </si>
  <si>
    <t xml:space="preserve"> 1.57,6</t>
  </si>
  <si>
    <t xml:space="preserve"> 4.02,0</t>
  </si>
  <si>
    <t xml:space="preserve">  52/1</t>
  </si>
  <si>
    <t>+ 0.48,5</t>
  </si>
  <si>
    <t xml:space="preserve"> 55/9</t>
  </si>
  <si>
    <t xml:space="preserve"> 2.10,9</t>
  </si>
  <si>
    <t xml:space="preserve">  63/11</t>
  </si>
  <si>
    <t xml:space="preserve">  28/2</t>
  </si>
  <si>
    <t xml:space="preserve"> 56/12</t>
  </si>
  <si>
    <t xml:space="preserve">  68/12</t>
  </si>
  <si>
    <t xml:space="preserve"> 57/5</t>
  </si>
  <si>
    <t xml:space="preserve">  67/6</t>
  </si>
  <si>
    <t xml:space="preserve"> 58/10</t>
  </si>
  <si>
    <t xml:space="preserve"> 2.01,4</t>
  </si>
  <si>
    <t xml:space="preserve"> 2.01,8</t>
  </si>
  <si>
    <t xml:space="preserve"> 4.03,2</t>
  </si>
  <si>
    <t xml:space="preserve">  51/7</t>
  </si>
  <si>
    <t xml:space="preserve">  62/12</t>
  </si>
  <si>
    <t>+ 0.49,7</t>
  </si>
  <si>
    <t xml:space="preserve"> 59/11</t>
  </si>
  <si>
    <t xml:space="preserve"> 2.03,2</t>
  </si>
  <si>
    <t xml:space="preserve"> 2.01,0</t>
  </si>
  <si>
    <t xml:space="preserve"> 4.04,2</t>
  </si>
  <si>
    <t xml:space="preserve">  54/8</t>
  </si>
  <si>
    <t xml:space="preserve">  60/11</t>
  </si>
  <si>
    <t>+ 0.50,7</t>
  </si>
  <si>
    <t xml:space="preserve"> 60/4</t>
  </si>
  <si>
    <t xml:space="preserve"> 2.04,6</t>
  </si>
  <si>
    <t xml:space="preserve"> 2.00,9</t>
  </si>
  <si>
    <t xml:space="preserve"> 4.05,5</t>
  </si>
  <si>
    <t xml:space="preserve">  58/4</t>
  </si>
  <si>
    <t xml:space="preserve">  59/4</t>
  </si>
  <si>
    <t>+ 0.52,0</t>
  </si>
  <si>
    <t xml:space="preserve"> 61/12</t>
  </si>
  <si>
    <t xml:space="preserve"> 2.13,5</t>
  </si>
  <si>
    <t xml:space="preserve"> 1.57,2</t>
  </si>
  <si>
    <t xml:space="preserve"> 4.10,7</t>
  </si>
  <si>
    <t xml:space="preserve">  66/12</t>
  </si>
  <si>
    <t xml:space="preserve">  50/8</t>
  </si>
  <si>
    <t>+ 0.57,2</t>
  </si>
  <si>
    <t xml:space="preserve"> 62/5</t>
  </si>
  <si>
    <t xml:space="preserve"> 2.11,8</t>
  </si>
  <si>
    <t xml:space="preserve"> 4.12,8</t>
  </si>
  <si>
    <t xml:space="preserve">  64/5</t>
  </si>
  <si>
    <t xml:space="preserve">  60/5</t>
  </si>
  <si>
    <t>+ 0.59,3</t>
  </si>
  <si>
    <t xml:space="preserve"> 63/1</t>
  </si>
  <si>
    <t xml:space="preserve"> 2.10,5</t>
  </si>
  <si>
    <t xml:space="preserve"> 2.06,7</t>
  </si>
  <si>
    <t xml:space="preserve"> 4.17,2</t>
  </si>
  <si>
    <t xml:space="preserve">  62/1</t>
  </si>
  <si>
    <t xml:space="preserve">  64/1</t>
  </si>
  <si>
    <t>+ 1.03,7</t>
  </si>
  <si>
    <t xml:space="preserve"> 64/13</t>
  </si>
  <si>
    <t xml:space="preserve"> 2.18,8</t>
  </si>
  <si>
    <t xml:space="preserve"> 2.03,1</t>
  </si>
  <si>
    <t xml:space="preserve"> 4.21,9</t>
  </si>
  <si>
    <t xml:space="preserve">  71/13</t>
  </si>
  <si>
    <t xml:space="preserve">  63/13</t>
  </si>
  <si>
    <t>+ 1.08,4</t>
  </si>
  <si>
    <t xml:space="preserve"> 65/6</t>
  </si>
  <si>
    <t xml:space="preserve">  77/7</t>
  </si>
  <si>
    <t xml:space="preserve"> 66/2</t>
  </si>
  <si>
    <t xml:space="preserve"> 2.12,1</t>
  </si>
  <si>
    <t xml:space="preserve"> 4.23,9</t>
  </si>
  <si>
    <t xml:space="preserve">  64/2</t>
  </si>
  <si>
    <t xml:space="preserve">  70/3</t>
  </si>
  <si>
    <t>+ 1.10,4</t>
  </si>
  <si>
    <t xml:space="preserve"> 67/6</t>
  </si>
  <si>
    <t xml:space="preserve"> 2.16,7</t>
  </si>
  <si>
    <t xml:space="preserve"> 2.07,5</t>
  </si>
  <si>
    <t xml:space="preserve"> 4.24,2</t>
  </si>
  <si>
    <t xml:space="preserve">  69/6</t>
  </si>
  <si>
    <t xml:space="preserve">  65/5</t>
  </si>
  <si>
    <t>+ 1.10,7</t>
  </si>
  <si>
    <t xml:space="preserve"> 68/3</t>
  </si>
  <si>
    <t xml:space="preserve"> 2.14,4</t>
  </si>
  <si>
    <t xml:space="preserve"> 2.12,0</t>
  </si>
  <si>
    <t xml:space="preserve"> 4.26,4</t>
  </si>
  <si>
    <t xml:space="preserve">  67/3</t>
  </si>
  <si>
    <t xml:space="preserve">  69/2</t>
  </si>
  <si>
    <t>+ 1.12,9</t>
  </si>
  <si>
    <t xml:space="preserve"> 69/6</t>
  </si>
  <si>
    <t xml:space="preserve"> 2.20,2</t>
  </si>
  <si>
    <t xml:space="preserve"> 4.27,7</t>
  </si>
  <si>
    <t xml:space="preserve">  73/6</t>
  </si>
  <si>
    <t xml:space="preserve">  65/6</t>
  </si>
  <si>
    <t>+ 1.14,2</t>
  </si>
  <si>
    <t xml:space="preserve"> 70/4</t>
  </si>
  <si>
    <t xml:space="preserve"> 2.17,2</t>
  </si>
  <si>
    <t xml:space="preserve"> 2.12,3</t>
  </si>
  <si>
    <t xml:space="preserve"> 4.29,5</t>
  </si>
  <si>
    <t xml:space="preserve">  70/5</t>
  </si>
  <si>
    <t xml:space="preserve">  71/4</t>
  </si>
  <si>
    <t>+ 1.16,0</t>
  </si>
  <si>
    <t xml:space="preserve"> 71/5</t>
  </si>
  <si>
    <t xml:space="preserve"> 2.19,5</t>
  </si>
  <si>
    <t xml:space="preserve"> 2.12,8</t>
  </si>
  <si>
    <t xml:space="preserve"> 4.32,3</t>
  </si>
  <si>
    <t xml:space="preserve">  72/6</t>
  </si>
  <si>
    <t xml:space="preserve">  72/5</t>
  </si>
  <si>
    <t>+ 1.18,8</t>
  </si>
  <si>
    <t xml:space="preserve"> 72/6</t>
  </si>
  <si>
    <t xml:space="preserve"> 2.14,7</t>
  </si>
  <si>
    <t xml:space="preserve"> 2.25,3</t>
  </si>
  <si>
    <t xml:space="preserve"> 4.40,0</t>
  </si>
  <si>
    <t xml:space="preserve">  68/4</t>
  </si>
  <si>
    <t xml:space="preserve">  76/9</t>
  </si>
  <si>
    <t>+ 1.26,5</t>
  </si>
  <si>
    <t xml:space="preserve"> 73/7</t>
  </si>
  <si>
    <t xml:space="preserve"> 2.24,3</t>
  </si>
  <si>
    <t xml:space="preserve"> 2.17,5</t>
  </si>
  <si>
    <t xml:space="preserve"> 4.41,8</t>
  </si>
  <si>
    <t xml:space="preserve">  75/7</t>
  </si>
  <si>
    <t xml:space="preserve">  74/7</t>
  </si>
  <si>
    <t>+ 1.28,3</t>
  </si>
  <si>
    <t xml:space="preserve"> 74/8</t>
  </si>
  <si>
    <t xml:space="preserve"> 2.27,4</t>
  </si>
  <si>
    <t xml:space="preserve"> 4.44,1</t>
  </si>
  <si>
    <t xml:space="preserve">  76/8</t>
  </si>
  <si>
    <t>+ 1.30,6</t>
  </si>
  <si>
    <t xml:space="preserve"> 75/9</t>
  </si>
  <si>
    <t xml:space="preserve"> 2.29,4</t>
  </si>
  <si>
    <t xml:space="preserve"> 2.23,4</t>
  </si>
  <si>
    <t xml:space="preserve"> 4.52,8</t>
  </si>
  <si>
    <t xml:space="preserve">  78/9</t>
  </si>
  <si>
    <t xml:space="preserve">  75/8</t>
  </si>
  <si>
    <t>+ 1.39,3</t>
  </si>
  <si>
    <t xml:space="preserve"> 76/10</t>
  </si>
  <si>
    <t xml:space="preserve"> 2.32,3</t>
  </si>
  <si>
    <t xml:space="preserve"> 2.27,2</t>
  </si>
  <si>
    <t xml:space="preserve"> 4.59,5</t>
  </si>
  <si>
    <t xml:space="preserve">  79/10</t>
  </si>
  <si>
    <t xml:space="preserve">  77/10</t>
  </si>
  <si>
    <t>+ 1.46,0</t>
  </si>
  <si>
    <t xml:space="preserve"> 77/11</t>
  </si>
  <si>
    <t xml:space="preserve"> 2.32,6</t>
  </si>
  <si>
    <t xml:space="preserve"> 2.30,4</t>
  </si>
  <si>
    <t xml:space="preserve"> 1.00</t>
  </si>
  <si>
    <t xml:space="preserve"> 6.03,0</t>
  </si>
  <si>
    <t xml:space="preserve">  80/11</t>
  </si>
  <si>
    <t xml:space="preserve">  78/11</t>
  </si>
  <si>
    <t>+ 2.49,5</t>
  </si>
  <si>
    <t xml:space="preserve"> 78/7</t>
  </si>
  <si>
    <t xml:space="preserve">  61/6</t>
  </si>
  <si>
    <t xml:space="preserve">  79/7</t>
  </si>
  <si>
    <t xml:space="preserve"> 79/14</t>
  </si>
  <si>
    <t xml:space="preserve">  74/14</t>
  </si>
  <si>
    <t xml:space="preserve">  80/14</t>
  </si>
  <si>
    <t xml:space="preserve"> 80/3</t>
  </si>
  <si>
    <t xml:space="preserve"> 1.59,1</t>
  </si>
  <si>
    <t xml:space="preserve"> 4.00</t>
  </si>
  <si>
    <t xml:space="preserve"> 7.54,8</t>
  </si>
  <si>
    <t xml:space="preserve">  56/3</t>
  </si>
  <si>
    <t>+ 4.41,3</t>
  </si>
  <si>
    <t>Superrally</t>
  </si>
  <si>
    <t xml:space="preserve">  56</t>
  </si>
  <si>
    <t>TC4A</t>
  </si>
  <si>
    <t xml:space="preserve"> 60</t>
  </si>
  <si>
    <t>TC4C</t>
  </si>
  <si>
    <t>4 min. early</t>
  </si>
  <si>
    <t xml:space="preserve"> 87</t>
  </si>
  <si>
    <t>TC4</t>
  </si>
  <si>
    <t>1 min. early</t>
  </si>
  <si>
    <t>Martin Vatter</t>
  </si>
  <si>
    <t xml:space="preserve"> 5.44,9</t>
  </si>
  <si>
    <t xml:space="preserve"> 5.47,9</t>
  </si>
  <si>
    <t xml:space="preserve"> 5.50,0</t>
  </si>
  <si>
    <t xml:space="preserve"> 5.49,2</t>
  </si>
  <si>
    <t xml:space="preserve"> 5.44,4</t>
  </si>
  <si>
    <t xml:space="preserve"> 5.50,7</t>
  </si>
  <si>
    <t xml:space="preserve">   7/7</t>
  </si>
  <si>
    <t xml:space="preserve"> 6.00,2</t>
  </si>
  <si>
    <t xml:space="preserve"> 5.49,9</t>
  </si>
  <si>
    <t xml:space="preserve"> 6.01,5</t>
  </si>
  <si>
    <t xml:space="preserve"> 6.08,8</t>
  </si>
  <si>
    <t xml:space="preserve">  11/2</t>
  </si>
  <si>
    <t xml:space="preserve"> 6.11,0</t>
  </si>
  <si>
    <t xml:space="preserve"> 6.13,0</t>
  </si>
  <si>
    <t xml:space="preserve"> 6.04,5</t>
  </si>
  <si>
    <t xml:space="preserve">  10/1</t>
  </si>
  <si>
    <t xml:space="preserve"> 6.28,1</t>
  </si>
  <si>
    <t xml:space="preserve"> 6.24,4</t>
  </si>
  <si>
    <t xml:space="preserve"> 6.43,0</t>
  </si>
  <si>
    <t xml:space="preserve">  18/2</t>
  </si>
  <si>
    <t xml:space="preserve">  17/1</t>
  </si>
  <si>
    <t xml:space="preserve"> 6.22,5</t>
  </si>
  <si>
    <t xml:space="preserve">  16/4</t>
  </si>
  <si>
    <t xml:space="preserve"> 6.29,4</t>
  </si>
  <si>
    <t xml:space="preserve">  20/3</t>
  </si>
  <si>
    <t xml:space="preserve"> 6.21,7</t>
  </si>
  <si>
    <t xml:space="preserve">  15/8</t>
  </si>
  <si>
    <t xml:space="preserve"> 6.29,9</t>
  </si>
  <si>
    <t xml:space="preserve">  22/9</t>
  </si>
  <si>
    <t xml:space="preserve"> 6.29,0</t>
  </si>
  <si>
    <t xml:space="preserve">  19/1</t>
  </si>
  <si>
    <t xml:space="preserve"> 6.32,1</t>
  </si>
  <si>
    <t xml:space="preserve"> 6.18,8</t>
  </si>
  <si>
    <t xml:space="preserve"> 6.40,3</t>
  </si>
  <si>
    <t xml:space="preserve"> 6.39,3</t>
  </si>
  <si>
    <t xml:space="preserve"> 6.48,0</t>
  </si>
  <si>
    <t xml:space="preserve"> 6.36,6</t>
  </si>
  <si>
    <t xml:space="preserve"> 7.04,8</t>
  </si>
  <si>
    <t xml:space="preserve">  29/5</t>
  </si>
  <si>
    <t xml:space="preserve"> 6.32,0</t>
  </si>
  <si>
    <t xml:space="preserve"> 6.36,7</t>
  </si>
  <si>
    <t xml:space="preserve">  25/11</t>
  </si>
  <si>
    <t xml:space="preserve"> 6.53,9</t>
  </si>
  <si>
    <t xml:space="preserve"> 6.53,7</t>
  </si>
  <si>
    <t xml:space="preserve"> 6.49,9</t>
  </si>
  <si>
    <t xml:space="preserve">  36/5</t>
  </si>
  <si>
    <t xml:space="preserve"> 6.35,1</t>
  </si>
  <si>
    <t xml:space="preserve">  31/5</t>
  </si>
  <si>
    <t xml:space="preserve">  29/2</t>
  </si>
  <si>
    <t xml:space="preserve"> 6.43,9</t>
  </si>
  <si>
    <t xml:space="preserve"> 6.44,4</t>
  </si>
  <si>
    <t xml:space="preserve"> 6.51,9</t>
  </si>
  <si>
    <t xml:space="preserve"> 6.47,2</t>
  </si>
  <si>
    <t xml:space="preserve">  35/4</t>
  </si>
  <si>
    <t xml:space="preserve"> 7.02,8</t>
  </si>
  <si>
    <t xml:space="preserve"> 6.56,3</t>
  </si>
  <si>
    <t xml:space="preserve">  42/11</t>
  </si>
  <si>
    <t xml:space="preserve"> 6.38,3</t>
  </si>
  <si>
    <t xml:space="preserve">  28/5</t>
  </si>
  <si>
    <t xml:space="preserve">  46/4</t>
  </si>
  <si>
    <t xml:space="preserve"> 6.52,9</t>
  </si>
  <si>
    <t xml:space="preserve"> 7.01,1</t>
  </si>
  <si>
    <t xml:space="preserve">  45/2</t>
  </si>
  <si>
    <t xml:space="preserve"> 7.00,5</t>
  </si>
  <si>
    <t xml:space="preserve"> 7.07,7</t>
  </si>
  <si>
    <t xml:space="preserve">  48/5</t>
  </si>
  <si>
    <t xml:space="preserve"> 7.21,9</t>
  </si>
  <si>
    <t xml:space="preserve">  50/7</t>
  </si>
  <si>
    <t xml:space="preserve"> 7.11,5</t>
  </si>
  <si>
    <t xml:space="preserve"> 7.37,4</t>
  </si>
  <si>
    <t xml:space="preserve">  51/6</t>
  </si>
  <si>
    <t xml:space="preserve">  52/7</t>
  </si>
  <si>
    <t xml:space="preserve">  26/11</t>
  </si>
  <si>
    <t xml:space="preserve">  25/10</t>
  </si>
  <si>
    <t xml:space="preserve">  32/5</t>
  </si>
  <si>
    <t xml:space="preserve">  30/2</t>
  </si>
  <si>
    <t xml:space="preserve">  37/8</t>
  </si>
  <si>
    <t xml:space="preserve">  24/1</t>
  </si>
  <si>
    <t xml:space="preserve">  28/1</t>
  </si>
  <si>
    <t xml:space="preserve">  34/7</t>
  </si>
  <si>
    <t xml:space="preserve">  33/6</t>
  </si>
  <si>
    <t xml:space="preserve"> 6.30,2</t>
  </si>
  <si>
    <t xml:space="preserve">  23/4</t>
  </si>
  <si>
    <t xml:space="preserve">  27/12</t>
  </si>
  <si>
    <t xml:space="preserve">  39/1</t>
  </si>
  <si>
    <t xml:space="preserve">  43/10</t>
  </si>
  <si>
    <t xml:space="preserve">  41/3</t>
  </si>
  <si>
    <t xml:space="preserve">  42/9</t>
  </si>
  <si>
    <t xml:space="preserve">  38/6</t>
  </si>
  <si>
    <t xml:space="preserve">  49/5</t>
  </si>
  <si>
    <t xml:space="preserve">  40/2</t>
  </si>
  <si>
    <t xml:space="preserve">  47/2</t>
  </si>
  <si>
    <t xml:space="preserve"> 6.55,3</t>
  </si>
  <si>
    <t xml:space="preserve">  44/4</t>
  </si>
  <si>
    <t xml:space="preserve">  46/1</t>
  </si>
  <si>
    <t xml:space="preserve"> 7.22,3</t>
  </si>
  <si>
    <t xml:space="preserve"> 7.01,8</t>
  </si>
  <si>
    <t xml:space="preserve">  53/8</t>
  </si>
  <si>
    <t xml:space="preserve"> 7.33,9</t>
  </si>
  <si>
    <t xml:space="preserve">  57/3</t>
  </si>
  <si>
    <t xml:space="preserve"> 7.34,9</t>
  </si>
  <si>
    <t xml:space="preserve">  58/11</t>
  </si>
  <si>
    <t xml:space="preserve"> 7.30,8</t>
  </si>
  <si>
    <t xml:space="preserve">  56/10</t>
  </si>
  <si>
    <t xml:space="preserve"> 7.43,2</t>
  </si>
  <si>
    <t xml:space="preserve">  60/12</t>
  </si>
  <si>
    <t xml:space="preserve"> 7.25,9</t>
  </si>
  <si>
    <t xml:space="preserve">  55/9</t>
  </si>
  <si>
    <t xml:space="preserve">  59/6</t>
  </si>
  <si>
    <t xml:space="preserve"> 7.58,6</t>
  </si>
  <si>
    <t xml:space="preserve">  62/4</t>
  </si>
  <si>
    <t xml:space="preserve"> 7.56,0</t>
  </si>
  <si>
    <t xml:space="preserve">  61/1</t>
  </si>
  <si>
    <t xml:space="preserve"> 7.59,8</t>
  </si>
  <si>
    <t xml:space="preserve">  63/2</t>
  </si>
  <si>
    <t xml:space="preserve"> 8.08,3</t>
  </si>
  <si>
    <t xml:space="preserve">  64/3</t>
  </si>
  <si>
    <t xml:space="preserve"> 8.17,8</t>
  </si>
  <si>
    <t xml:space="preserve">  65/4</t>
  </si>
  <si>
    <t xml:space="preserve"> 8.27,9</t>
  </si>
  <si>
    <t xml:space="preserve">  67/5</t>
  </si>
  <si>
    <t xml:space="preserve"> 8.34,1</t>
  </si>
  <si>
    <t xml:space="preserve">  70/8</t>
  </si>
  <si>
    <t xml:space="preserve"> 8.30,5</t>
  </si>
  <si>
    <t xml:space="preserve">  68/6</t>
  </si>
  <si>
    <t xml:space="preserve"> 8.27,1</t>
  </si>
  <si>
    <t xml:space="preserve">  66/5</t>
  </si>
  <si>
    <t xml:space="preserve"> 8.33,0</t>
  </si>
  <si>
    <t xml:space="preserve">  69/7</t>
  </si>
  <si>
    <t xml:space="preserve"> 9.15,8</t>
  </si>
  <si>
    <t xml:space="preserve">  71/9</t>
  </si>
  <si>
    <t>12.40,3</t>
  </si>
  <si>
    <t xml:space="preserve">  72/7</t>
  </si>
  <si>
    <t>13.47,5</t>
  </si>
  <si>
    <t xml:space="preserve">  73/10</t>
  </si>
  <si>
    <t>48</t>
  </si>
  <si>
    <t xml:space="preserve"> 4.48,9</t>
  </si>
  <si>
    <t xml:space="preserve"> 5.24,4</t>
  </si>
  <si>
    <t xml:space="preserve"> 4.50,5</t>
  </si>
  <si>
    <t xml:space="preserve"> 5.23,8</t>
  </si>
  <si>
    <t xml:space="preserve"> 4.52,3</t>
  </si>
  <si>
    <t xml:space="preserve"> 5.26,4</t>
  </si>
  <si>
    <t xml:space="preserve"> 4.57,5</t>
  </si>
  <si>
    <t xml:space="preserve"> 5.30,7</t>
  </si>
  <si>
    <t xml:space="preserve"> 5.03,3</t>
  </si>
  <si>
    <t xml:space="preserve"> 5.32,2</t>
  </si>
  <si>
    <t xml:space="preserve"> 4.59,8</t>
  </si>
  <si>
    <t xml:space="preserve"> 5.27,9</t>
  </si>
  <si>
    <t xml:space="preserve"> 4.51,3</t>
  </si>
  <si>
    <t xml:space="preserve"> 5.09,4</t>
  </si>
  <si>
    <t xml:space="preserve"> 5.40,6</t>
  </si>
  <si>
    <t xml:space="preserve"> 5.09,9</t>
  </si>
  <si>
    <t xml:space="preserve"> 5.39,7</t>
  </si>
  <si>
    <t xml:space="preserve"> 5.10,2</t>
  </si>
  <si>
    <t xml:space="preserve"> 5.45,1</t>
  </si>
  <si>
    <t xml:space="preserve">   9/2</t>
  </si>
  <si>
    <t xml:space="preserve"> 5.07,7</t>
  </si>
  <si>
    <t xml:space="preserve"> 6.12,1</t>
  </si>
  <si>
    <t xml:space="preserve"> 5.34,0</t>
  </si>
  <si>
    <t xml:space="preserve"> 6.00,8</t>
  </si>
  <si>
    <t xml:space="preserve"> 5.37,5</t>
  </si>
  <si>
    <t xml:space="preserve"> 6.02,7</t>
  </si>
  <si>
    <t xml:space="preserve"> 5.16,5</t>
  </si>
  <si>
    <t xml:space="preserve"> 5.21,1</t>
  </si>
  <si>
    <t xml:space="preserve"> 5.52,5</t>
  </si>
  <si>
    <t xml:space="preserve"> 5.24,3</t>
  </si>
  <si>
    <t xml:space="preserve"> 5.47,7</t>
  </si>
  <si>
    <t xml:space="preserve">  11/3</t>
  </si>
  <si>
    <t xml:space="preserve"> 5.19,6</t>
  </si>
  <si>
    <t xml:space="preserve"> 5.56,1</t>
  </si>
  <si>
    <t xml:space="preserve"> 5.30,5</t>
  </si>
  <si>
    <t xml:space="preserve"> 5.59,1</t>
  </si>
  <si>
    <t xml:space="preserve">  16/1</t>
  </si>
  <si>
    <t xml:space="preserve"> 5.39,9</t>
  </si>
  <si>
    <t xml:space="preserve">  21/3</t>
  </si>
  <si>
    <t xml:space="preserve"> 5.36,4</t>
  </si>
  <si>
    <t xml:space="preserve"> 6.04,0</t>
  </si>
  <si>
    <t xml:space="preserve"> 5.39,3</t>
  </si>
  <si>
    <t xml:space="preserve"> 6.17,9</t>
  </si>
  <si>
    <t xml:space="preserve"> 6.09,2</t>
  </si>
  <si>
    <t xml:space="preserve">  22/4</t>
  </si>
  <si>
    <t xml:space="preserve"> 6.10,0</t>
  </si>
  <si>
    <t xml:space="preserve"> 6.33,2</t>
  </si>
  <si>
    <t xml:space="preserve"> 6.50,0</t>
  </si>
  <si>
    <t>ENGINE</t>
  </si>
  <si>
    <t>SS3</t>
  </si>
  <si>
    <t>Laululava1</t>
  </si>
  <si>
    <t xml:space="preserve">  61.90 km/h</t>
  </si>
  <si>
    <t xml:space="preserve">  72.52 km/h</t>
  </si>
  <si>
    <t xml:space="preserve">  68.16 km/h</t>
  </si>
  <si>
    <t xml:space="preserve">  66.86 km/h</t>
  </si>
  <si>
    <t xml:space="preserve">  62.68 km/h</t>
  </si>
  <si>
    <t xml:space="preserve">  61.20 km/h</t>
  </si>
  <si>
    <t xml:space="preserve">  66.67 km/h</t>
  </si>
  <si>
    <t xml:space="preserve">  66.16 km/h</t>
  </si>
  <si>
    <t xml:space="preserve">  64.40 km/h</t>
  </si>
  <si>
    <t xml:space="preserve">  58.31 km/h</t>
  </si>
  <si>
    <t xml:space="preserve">  53.79 km/h</t>
  </si>
  <si>
    <t xml:space="preserve"> 1.95 km</t>
  </si>
  <si>
    <t xml:space="preserve"> 36 Ubinhain/Teinveld</t>
  </si>
  <si>
    <t xml:space="preserve">  5 Murakas/Adler</t>
  </si>
  <si>
    <t xml:space="preserve">  9 Shaymiev/Tsvetkov</t>
  </si>
  <si>
    <t xml:space="preserve">  8 Kers/Vider</t>
  </si>
  <si>
    <t xml:space="preserve"> 34 Sultanjants/Oja</t>
  </si>
  <si>
    <t xml:space="preserve"> 67 Kasari/Kuusmaa</t>
  </si>
  <si>
    <t xml:space="preserve"> 12 Siniorg/Arnek</t>
  </si>
  <si>
    <t xml:space="preserve"> 11 Vask/Tigas</t>
  </si>
  <si>
    <t xml:space="preserve"> 27 Soe/Pihlas</t>
  </si>
  <si>
    <t xml:space="preserve"> 71 Franke/Sivous</t>
  </si>
  <si>
    <t xml:space="preserve"> 80 Niinemets/Prems</t>
  </si>
  <si>
    <t>SS4</t>
  </si>
  <si>
    <t>Laululava2</t>
  </si>
  <si>
    <t xml:space="preserve">  58.79 km/h</t>
  </si>
  <si>
    <t xml:space="preserve">  73.05 km/h</t>
  </si>
  <si>
    <t xml:space="preserve">  70.13 km/h</t>
  </si>
  <si>
    <t xml:space="preserve">  68.69 km/h</t>
  </si>
  <si>
    <t xml:space="preserve">  63.93 km/h</t>
  </si>
  <si>
    <t xml:space="preserve">  62.79 km/h</t>
  </si>
  <si>
    <t xml:space="preserve">  66.98 km/h</t>
  </si>
  <si>
    <t xml:space="preserve">  65.55 km/h</t>
  </si>
  <si>
    <t xml:space="preserve">  63.47 km/h</t>
  </si>
  <si>
    <t xml:space="preserve">  59.69 km/h</t>
  </si>
  <si>
    <t xml:space="preserve">  55.41 km/h</t>
  </si>
  <si>
    <t xml:space="preserve">  1 Lukyanuk/Arnautov</t>
  </si>
  <si>
    <t xml:space="preserve"> 39 Skripnikov/Grechko</t>
  </si>
  <si>
    <t xml:space="preserve"> 45 Kuusik/Kens</t>
  </si>
  <si>
    <t xml:space="preserve"> 74 Jelle/Tali</t>
  </si>
  <si>
    <t xml:space="preserve">  3 Plangi/Sarapuu</t>
  </si>
  <si>
    <t>SS5</t>
  </si>
  <si>
    <t>Mäksa</t>
  </si>
  <si>
    <t xml:space="preserve"> 115.99 km/h</t>
  </si>
  <si>
    <t xml:space="preserve"> 132.02 km/h</t>
  </si>
  <si>
    <t xml:space="preserve"> 126.23 km/h</t>
  </si>
  <si>
    <t xml:space="preserve"> 125.78 km/h</t>
  </si>
  <si>
    <t xml:space="preserve"> 114.62 km/h</t>
  </si>
  <si>
    <t xml:space="preserve"> 110.39 km/h</t>
  </si>
  <si>
    <t xml:space="preserve"> 118.28 km/h</t>
  </si>
  <si>
    <t xml:space="preserve"> 124.74 km/h</t>
  </si>
  <si>
    <t xml:space="preserve"> 116.88 km/h</t>
  </si>
  <si>
    <t xml:space="preserve"> 108.13 km/h</t>
  </si>
  <si>
    <t xml:space="preserve">  95.52 km/h</t>
  </si>
  <si>
    <t>12.63 km</t>
  </si>
  <si>
    <t xml:space="preserve">  4 Kaur/Lepikson</t>
  </si>
  <si>
    <t xml:space="preserve"> 41 Madik/Tauk</t>
  </si>
  <si>
    <t xml:space="preserve"> 52 Iofin/Eviseev</t>
  </si>
  <si>
    <t xml:space="preserve"> 15 Pärn/Morgan</t>
  </si>
  <si>
    <t xml:space="preserve"> 16 Laipaik/Suvemaa</t>
  </si>
  <si>
    <t xml:space="preserve"> 59 Meus/Vana</t>
  </si>
  <si>
    <t>SS6</t>
  </si>
  <si>
    <t>Vōnnu1</t>
  </si>
  <si>
    <t xml:space="preserve"> 144.55 km/h</t>
  </si>
  <si>
    <t xml:space="preserve"> 134.97 km/h</t>
  </si>
  <si>
    <t xml:space="preserve"> 135.72 km/h</t>
  </si>
  <si>
    <t xml:space="preserve"> 125.03 km/h</t>
  </si>
  <si>
    <t xml:space="preserve"> 134.75 km/h</t>
  </si>
  <si>
    <t xml:space="preserve"> 126.35 km/h</t>
  </si>
  <si>
    <t>11.60 km</t>
  </si>
  <si>
    <t>SS7</t>
  </si>
  <si>
    <t>Mōtsküla1</t>
  </si>
  <si>
    <t xml:space="preserve"> 127.30 km/h</t>
  </si>
  <si>
    <t xml:space="preserve"> 121.02 km/h</t>
  </si>
  <si>
    <t xml:space="preserve"> 119.44 km/h</t>
  </si>
  <si>
    <t xml:space="preserve"> 114.25 km/h</t>
  </si>
  <si>
    <t xml:space="preserve"> 121.34 km/h</t>
  </si>
  <si>
    <t xml:space="preserve"> 114.79 km/h</t>
  </si>
  <si>
    <t>11.45 km</t>
  </si>
  <si>
    <t xml:space="preserve"> 19 Bundsen/Loshtshenikov</t>
  </si>
  <si>
    <t xml:space="preserve"> 5.27,1</t>
  </si>
  <si>
    <t xml:space="preserve"> 5.53,0</t>
  </si>
  <si>
    <t xml:space="preserve">  16/8</t>
  </si>
  <si>
    <t xml:space="preserve">  13/7</t>
  </si>
  <si>
    <t xml:space="preserve">  14/4</t>
  </si>
  <si>
    <t xml:space="preserve">  18/1</t>
  </si>
  <si>
    <t xml:space="preserve">  20/2</t>
  </si>
  <si>
    <t xml:space="preserve">  19/3</t>
  </si>
  <si>
    <t xml:space="preserve">  24/4</t>
  </si>
  <si>
    <t xml:space="preserve">  19/9</t>
  </si>
  <si>
    <t xml:space="preserve">  20/8</t>
  </si>
  <si>
    <t xml:space="preserve"> 5.38,9</t>
  </si>
  <si>
    <t xml:space="preserve"> 6.01,8</t>
  </si>
  <si>
    <t xml:space="preserve">  17/2</t>
  </si>
  <si>
    <t xml:space="preserve"> 5.46,5</t>
  </si>
  <si>
    <t xml:space="preserve"> 6.06,5</t>
  </si>
  <si>
    <t xml:space="preserve">  23/9</t>
  </si>
  <si>
    <t xml:space="preserve">  22/10</t>
  </si>
  <si>
    <t xml:space="preserve"> 24/1</t>
  </si>
  <si>
    <t xml:space="preserve"> 5.47,3</t>
  </si>
  <si>
    <t xml:space="preserve"> 5.43,3</t>
  </si>
  <si>
    <t xml:space="preserve"> 6.04,4</t>
  </si>
  <si>
    <t xml:space="preserve">  21/2</t>
  </si>
  <si>
    <t xml:space="preserve"> 6.11,2</t>
  </si>
  <si>
    <t xml:space="preserve">  29/1</t>
  </si>
  <si>
    <t xml:space="preserve"> 27/5</t>
  </si>
  <si>
    <t xml:space="preserve"> 5.52,1</t>
  </si>
  <si>
    <t xml:space="preserve"> 6.07,8</t>
  </si>
  <si>
    <t xml:space="preserve">  24/5</t>
  </si>
  <si>
    <t xml:space="preserve"> 5.50,8</t>
  </si>
  <si>
    <t xml:space="preserve"> 6.10,2</t>
  </si>
  <si>
    <t xml:space="preserve">  27/3</t>
  </si>
  <si>
    <t xml:space="preserve">  26/6</t>
  </si>
  <si>
    <t xml:space="preserve"> 5.40,8</t>
  </si>
  <si>
    <t xml:space="preserve"> 6.08,5</t>
  </si>
  <si>
    <t xml:space="preserve"> 6.12,2</t>
  </si>
  <si>
    <t xml:space="preserve">  32/7</t>
  </si>
  <si>
    <t xml:space="preserve"> 5.48,3</t>
  </si>
  <si>
    <t xml:space="preserve"> 5.55,6</t>
  </si>
  <si>
    <t xml:space="preserve"> 6.14,9</t>
  </si>
  <si>
    <t xml:space="preserve"> 5.54,3</t>
  </si>
  <si>
    <t xml:space="preserve"> 6.12,6</t>
  </si>
  <si>
    <t xml:space="preserve"> 6.17,3</t>
  </si>
  <si>
    <t xml:space="preserve"> 5.57,9</t>
  </si>
  <si>
    <t xml:space="preserve"> 6.16,3</t>
  </si>
  <si>
    <t xml:space="preserve"> 5.54,9</t>
  </si>
  <si>
    <t xml:space="preserve"> 6.26,1</t>
  </si>
  <si>
    <t xml:space="preserve"> 6.00,3</t>
  </si>
  <si>
    <t xml:space="preserve"> 6.21,0</t>
  </si>
  <si>
    <t>TURBO</t>
  </si>
  <si>
    <t xml:space="preserve"> 6.53,1</t>
  </si>
  <si>
    <t xml:space="preserve"> 6.41,3</t>
  </si>
  <si>
    <t xml:space="preserve"> 6.15,0</t>
  </si>
  <si>
    <t xml:space="preserve"> 6.47,1</t>
  </si>
  <si>
    <t xml:space="preserve">  44/3</t>
  </si>
  <si>
    <t xml:space="preserve"> 5.48,6</t>
  </si>
  <si>
    <t xml:space="preserve"> 6.10,3</t>
  </si>
  <si>
    <t xml:space="preserve"> 0.10</t>
  </si>
  <si>
    <t xml:space="preserve"> 7.23,5</t>
  </si>
  <si>
    <t xml:space="preserve"> 9.17,3</t>
  </si>
  <si>
    <t>REAR AXLE</t>
  </si>
  <si>
    <t xml:space="preserve"> 5.49,7</t>
  </si>
  <si>
    <t>13.06,2</t>
  </si>
  <si>
    <t xml:space="preserve">  45/1</t>
  </si>
  <si>
    <t xml:space="preserve">  40/10</t>
  </si>
  <si>
    <t xml:space="preserve">  35/9</t>
  </si>
  <si>
    <t xml:space="preserve"> 5.53,5</t>
  </si>
  <si>
    <t xml:space="preserve"> 6.13,3</t>
  </si>
  <si>
    <t xml:space="preserve">  37/4</t>
  </si>
  <si>
    <t xml:space="preserve"> 36/10</t>
  </si>
  <si>
    <t xml:space="preserve">  41/1</t>
  </si>
  <si>
    <t xml:space="preserve">  36/1</t>
  </si>
  <si>
    <t xml:space="preserve"> 6.01,1</t>
  </si>
  <si>
    <t xml:space="preserve"> 6.19,0</t>
  </si>
  <si>
    <t xml:space="preserve">  43/2</t>
  </si>
  <si>
    <t xml:space="preserve">  43/6</t>
  </si>
  <si>
    <t xml:space="preserve"> 6.09,4</t>
  </si>
  <si>
    <t xml:space="preserve"> 6.38,1</t>
  </si>
  <si>
    <t xml:space="preserve">  48/4</t>
  </si>
  <si>
    <t xml:space="preserve"> 6.21,4</t>
  </si>
  <si>
    <t xml:space="preserve"> 6.36,5</t>
  </si>
  <si>
    <t xml:space="preserve"> 6.03,1</t>
  </si>
  <si>
    <t xml:space="preserve"> 6.25,4</t>
  </si>
  <si>
    <t xml:space="preserve"> 6.33,1</t>
  </si>
  <si>
    <t xml:space="preserve"> 6.49,8</t>
  </si>
  <si>
    <t xml:space="preserve">  49/2</t>
  </si>
  <si>
    <t xml:space="preserve">  51/2</t>
  </si>
  <si>
    <t xml:space="preserve">  32/4</t>
  </si>
  <si>
    <t xml:space="preserve">  29/12</t>
  </si>
  <si>
    <t xml:space="preserve">  39/11</t>
  </si>
  <si>
    <t xml:space="preserve">  27/1</t>
  </si>
  <si>
    <t xml:space="preserve">  30/1</t>
  </si>
  <si>
    <t xml:space="preserve">  36/7</t>
  </si>
  <si>
    <t xml:space="preserve"> 5.42,4</t>
  </si>
  <si>
    <t xml:space="preserve"> 6.11,1</t>
  </si>
  <si>
    <t xml:space="preserve">  26/4</t>
  </si>
  <si>
    <t xml:space="preserve">  29/3</t>
  </si>
  <si>
    <t xml:space="preserve">  33/7</t>
  </si>
  <si>
    <t xml:space="preserve">  30/4</t>
  </si>
  <si>
    <t xml:space="preserve">  41/10</t>
  </si>
  <si>
    <t xml:space="preserve">  36/9</t>
  </si>
  <si>
    <t xml:space="preserve">  39/9</t>
  </si>
  <si>
    <t xml:space="preserve">  34/8</t>
  </si>
  <si>
    <t xml:space="preserve">  38/5</t>
  </si>
  <si>
    <t xml:space="preserve">  35/5</t>
  </si>
  <si>
    <t xml:space="preserve">  34/6</t>
  </si>
  <si>
    <t xml:space="preserve">  38/10</t>
  </si>
  <si>
    <t xml:space="preserve">  42/1</t>
  </si>
  <si>
    <t xml:space="preserve">  37/1</t>
  </si>
  <si>
    <t xml:space="preserve">  40/6</t>
  </si>
  <si>
    <t xml:space="preserve">  45/3</t>
  </si>
  <si>
    <t xml:space="preserve">  43/11</t>
  </si>
  <si>
    <t xml:space="preserve">  45/7</t>
  </si>
  <si>
    <t xml:space="preserve"> 6.39,1</t>
  </si>
  <si>
    <t xml:space="preserve">  44/2</t>
  </si>
  <si>
    <t xml:space="preserve"> 6.06,9</t>
  </si>
  <si>
    <t xml:space="preserve"> 6.20,2</t>
  </si>
  <si>
    <t xml:space="preserve">  47/1</t>
  </si>
  <si>
    <t xml:space="preserve">  51/5</t>
  </si>
  <si>
    <t xml:space="preserve">  50/6</t>
  </si>
  <si>
    <t xml:space="preserve"> 6.20,4</t>
  </si>
  <si>
    <t xml:space="preserve"> 6.47,6</t>
  </si>
  <si>
    <t xml:space="preserve">  52/6</t>
  </si>
  <si>
    <t xml:space="preserve"> 6.52,4</t>
  </si>
  <si>
    <t xml:space="preserve">  55/2</t>
  </si>
  <si>
    <t xml:space="preserve"> 6.41,8</t>
  </si>
  <si>
    <t xml:space="preserve"> 7.05,7</t>
  </si>
  <si>
    <t xml:space="preserve"> 6.39,0</t>
  </si>
  <si>
    <t xml:space="preserve"> 7.09,6</t>
  </si>
  <si>
    <t xml:space="preserve"> 6.57,4</t>
  </si>
  <si>
    <t xml:space="preserve"> 7.10,9</t>
  </si>
  <si>
    <t xml:space="preserve">  56/1</t>
  </si>
  <si>
    <t xml:space="preserve"> 52/3</t>
  </si>
  <si>
    <t xml:space="preserve"> 7.02,9</t>
  </si>
  <si>
    <t xml:space="preserve"> 7.23,2</t>
  </si>
  <si>
    <t xml:space="preserve">  60/4</t>
  </si>
  <si>
    <t xml:space="preserve"> 7.05,1</t>
  </si>
  <si>
    <t xml:space="preserve"> 7.27,2</t>
  </si>
  <si>
    <t xml:space="preserve">  58/2</t>
  </si>
  <si>
    <t xml:space="preserve">  53/7</t>
  </si>
  <si>
    <t xml:space="preserve">  46/3</t>
  </si>
  <si>
    <t xml:space="preserve">  54/7</t>
  </si>
  <si>
    <t xml:space="preserve"> 7.19,2</t>
  </si>
  <si>
    <t xml:space="preserve"> 7.35,9</t>
  </si>
  <si>
    <t xml:space="preserve">  63/4</t>
  </si>
  <si>
    <t xml:space="preserve">  59/3</t>
  </si>
  <si>
    <t xml:space="preserve"> 7.27,3</t>
  </si>
  <si>
    <t xml:space="preserve"> 7.51,9</t>
  </si>
  <si>
    <t xml:space="preserve">  61/5</t>
  </si>
  <si>
    <t xml:space="preserve"> 7.18,0</t>
  </si>
  <si>
    <t xml:space="preserve"> 7.39,5</t>
  </si>
  <si>
    <t xml:space="preserve"> 1.10</t>
  </si>
  <si>
    <t xml:space="preserve">  64/7</t>
  </si>
  <si>
    <t xml:space="preserve"> 7.58,1</t>
  </si>
  <si>
    <t xml:space="preserve"> 8.09,2</t>
  </si>
  <si>
    <t xml:space="preserve">  62/6</t>
  </si>
  <si>
    <t xml:space="preserve">  57/2</t>
  </si>
  <si>
    <t xml:space="preserve">  59/11</t>
  </si>
  <si>
    <t xml:space="preserve"> 6.33,7</t>
  </si>
  <si>
    <t xml:space="preserve"> 6.33,4</t>
  </si>
  <si>
    <t xml:space="preserve">  55/8</t>
  </si>
  <si>
    <t xml:space="preserve">  60/3</t>
  </si>
  <si>
    <t xml:space="preserve"> 7.07,1</t>
  </si>
  <si>
    <t xml:space="preserve"> 7.33,2</t>
  </si>
  <si>
    <t>14.11,3</t>
  </si>
  <si>
    <t>COOLING SYSTEM</t>
  </si>
  <si>
    <t>OFF</t>
  </si>
  <si>
    <t>AXLE</t>
  </si>
  <si>
    <t xml:space="preserve"> 37</t>
  </si>
  <si>
    <t>TC6</t>
  </si>
  <si>
    <t>1 min. late</t>
  </si>
  <si>
    <t xml:space="preserve"> 82</t>
  </si>
  <si>
    <t>TC7</t>
  </si>
  <si>
    <t>7 min. late</t>
  </si>
  <si>
    <t xml:space="preserve"> 85</t>
  </si>
  <si>
    <t>SS1</t>
  </si>
  <si>
    <t>Vaste-Kuuste1</t>
  </si>
  <si>
    <t xml:space="preserve"> 8.03 km</t>
  </si>
  <si>
    <t>SS2</t>
  </si>
  <si>
    <t>Vasre-Kuuste2</t>
  </si>
  <si>
    <t xml:space="preserve"> 122.93 km/h</t>
  </si>
  <si>
    <t xml:space="preserve"> 121.64 km/h</t>
  </si>
  <si>
    <t xml:space="preserve"> 116.68 km/h</t>
  </si>
  <si>
    <t xml:space="preserve"> 113.05 km/h</t>
  </si>
  <si>
    <t xml:space="preserve"> 100.05 km/h</t>
  </si>
  <si>
    <t xml:space="preserve"> 111.05 km/h</t>
  </si>
  <si>
    <t xml:space="preserve"> 113.93 km/h</t>
  </si>
  <si>
    <t xml:space="preserve"> 109.54 km/h</t>
  </si>
  <si>
    <t xml:space="preserve"> 103.54 km/h</t>
  </si>
  <si>
    <t xml:space="preserve">  95.66 km/h</t>
  </si>
  <si>
    <t xml:space="preserve">   4</t>
  </si>
  <si>
    <t>SS7S</t>
  </si>
  <si>
    <t xml:space="preserve">  26</t>
  </si>
  <si>
    <t>TC7B</t>
  </si>
  <si>
    <t xml:space="preserve">  38</t>
  </si>
  <si>
    <t>SS5S</t>
  </si>
  <si>
    <t xml:space="preserve">  45</t>
  </si>
  <si>
    <t xml:space="preserve">  47</t>
  </si>
  <si>
    <t xml:space="preserve">  62</t>
  </si>
  <si>
    <t xml:space="preserve">  63</t>
  </si>
  <si>
    <t xml:space="preserve">  67</t>
  </si>
  <si>
    <t xml:space="preserve">  68</t>
  </si>
  <si>
    <t>SS6S</t>
  </si>
  <si>
    <t xml:space="preserve">  72</t>
  </si>
  <si>
    <t xml:space="preserve">  74</t>
  </si>
  <si>
    <t>SS6F</t>
  </si>
  <si>
    <t xml:space="preserve">  77</t>
  </si>
  <si>
    <t>SS7F</t>
  </si>
  <si>
    <t xml:space="preserve">  83</t>
  </si>
  <si>
    <t xml:space="preserve">  84</t>
  </si>
  <si>
    <t xml:space="preserve">  86</t>
  </si>
  <si>
    <t xml:space="preserve">  88</t>
  </si>
  <si>
    <t xml:space="preserve">  90</t>
  </si>
  <si>
    <t>SS5F</t>
  </si>
  <si>
    <t>Retired</t>
  </si>
  <si>
    <t xml:space="preserve"> 4.12,6</t>
  </si>
  <si>
    <t xml:space="preserve"> 5.22,6</t>
  </si>
  <si>
    <t xml:space="preserve"> 3.06,7</t>
  </si>
  <si>
    <t xml:space="preserve"> 4.17,7</t>
  </si>
  <si>
    <t xml:space="preserve"> 4.17,5</t>
  </si>
  <si>
    <t xml:space="preserve"> 5.23,7</t>
  </si>
  <si>
    <t xml:space="preserve"> 3.07,4</t>
  </si>
  <si>
    <t xml:space="preserve"> 4.21,2</t>
  </si>
  <si>
    <t xml:space="preserve"> 3.09,5</t>
  </si>
  <si>
    <t xml:space="preserve">  5/1</t>
  </si>
  <si>
    <t xml:space="preserve"> 4.28,9</t>
  </si>
  <si>
    <t xml:space="preserve"> 5.35,2</t>
  </si>
  <si>
    <t xml:space="preserve"> 3.15,1</t>
  </si>
  <si>
    <t xml:space="preserve">   5/1</t>
  </si>
  <si>
    <t xml:space="preserve">  6/1</t>
  </si>
  <si>
    <t xml:space="preserve"> 4.31,2</t>
  </si>
  <si>
    <t xml:space="preserve"> 5.34,2</t>
  </si>
  <si>
    <t xml:space="preserve"> 3.19,1</t>
  </si>
  <si>
    <t xml:space="preserve">   6/1</t>
  </si>
  <si>
    <t xml:space="preserve"> 4.32,1</t>
  </si>
  <si>
    <t xml:space="preserve"> 5.34,4</t>
  </si>
  <si>
    <t xml:space="preserve"> 3.16,5</t>
  </si>
  <si>
    <t xml:space="preserve">   7/2</t>
  </si>
  <si>
    <t xml:space="preserve"> 4.33,4</t>
  </si>
  <si>
    <t xml:space="preserve"> 5.33,1</t>
  </si>
  <si>
    <t xml:space="preserve"> 3.16,8</t>
  </si>
  <si>
    <t xml:space="preserve">   8/2</t>
  </si>
  <si>
    <t xml:space="preserve"> 4.37,7</t>
  </si>
  <si>
    <t xml:space="preserve"> 5.42,2</t>
  </si>
  <si>
    <t xml:space="preserve"> 3.18,1</t>
  </si>
  <si>
    <t xml:space="preserve">  10/3</t>
  </si>
  <si>
    <t xml:space="preserve">   8/3</t>
  </si>
  <si>
    <t xml:space="preserve"> 4.33,7</t>
  </si>
  <si>
    <t xml:space="preserve"> 7.52,7</t>
  </si>
  <si>
    <t xml:space="preserve"> 3.25,3</t>
  </si>
  <si>
    <t xml:space="preserve"> 5.10,5</t>
  </si>
  <si>
    <t xml:space="preserve"> 8.13,4</t>
  </si>
  <si>
    <t xml:space="preserve"> 4.39,6</t>
  </si>
  <si>
    <t xml:space="preserve">  12/6</t>
  </si>
  <si>
    <t xml:space="preserve">  11/5</t>
  </si>
  <si>
    <t xml:space="preserve"> 4.50,6</t>
  </si>
  <si>
    <t xml:space="preserve"> 7.08,9</t>
  </si>
  <si>
    <t xml:space="preserve">  10/5</t>
  </si>
  <si>
    <t xml:space="preserve"> 4.38,7</t>
  </si>
  <si>
    <t xml:space="preserve"> 5.41,9</t>
  </si>
  <si>
    <t xml:space="preserve"> 3.26,7</t>
  </si>
  <si>
    <t xml:space="preserve"> 4.43,6</t>
  </si>
  <si>
    <t xml:space="preserve"> 5.45,4</t>
  </si>
  <si>
    <t xml:space="preserve"> 3.22,9</t>
  </si>
  <si>
    <t xml:space="preserve">  12/5</t>
  </si>
  <si>
    <t xml:space="preserve"> 4.54,5</t>
  </si>
  <si>
    <t xml:space="preserve"> 5.53,9</t>
  </si>
  <si>
    <t xml:space="preserve"> 3.27,5</t>
  </si>
  <si>
    <t xml:space="preserve">  14/1</t>
  </si>
  <si>
    <t xml:space="preserve"> 13/1</t>
  </si>
  <si>
    <t xml:space="preserve"> 4.57,4</t>
  </si>
  <si>
    <t xml:space="preserve"> 5.58,2</t>
  </si>
  <si>
    <t xml:space="preserve">  15/2</t>
  </si>
  <si>
    <t xml:space="preserve"> 4.51,0</t>
  </si>
  <si>
    <t xml:space="preserve"> 6.14,6</t>
  </si>
  <si>
    <t xml:space="preserve"> 3.27,3</t>
  </si>
  <si>
    <t xml:space="preserve"> 4.45,6</t>
  </si>
  <si>
    <t xml:space="preserve"> 5.52,8</t>
  </si>
  <si>
    <t xml:space="preserve"> 3.33,8</t>
  </si>
  <si>
    <t xml:space="preserve">  13/6</t>
  </si>
  <si>
    <t xml:space="preserve"> 4.59,6</t>
  </si>
  <si>
    <t xml:space="preserve"> 5.51,6</t>
  </si>
  <si>
    <t xml:space="preserve"> 3.24,9</t>
  </si>
  <si>
    <t xml:space="preserve">  19/2</t>
  </si>
  <si>
    <t xml:space="preserve">  12/1</t>
  </si>
  <si>
    <t xml:space="preserve"> 17/3</t>
  </si>
  <si>
    <t xml:space="preserve"> 5.01,8</t>
  </si>
  <si>
    <t xml:space="preserve"> 5.58,1</t>
  </si>
  <si>
    <t xml:space="preserve"> 3.31,7</t>
  </si>
  <si>
    <t xml:space="preserve"> 18/7</t>
  </si>
  <si>
    <t xml:space="preserve"> 4.52,0</t>
  </si>
  <si>
    <t xml:space="preserve"> 5.57,1</t>
  </si>
  <si>
    <t xml:space="preserve"> 20/1</t>
  </si>
  <si>
    <t xml:space="preserve"> 5.02,4</t>
  </si>
  <si>
    <t xml:space="preserve"> 3.29,1</t>
  </si>
  <si>
    <t xml:space="preserve"> 5.07,6</t>
  </si>
  <si>
    <t xml:space="preserve"> 6.00,7</t>
  </si>
  <si>
    <t xml:space="preserve">  24/9</t>
  </si>
  <si>
    <t xml:space="preserve">  23/8</t>
  </si>
  <si>
    <t xml:space="preserve"> 5.04,9</t>
  </si>
  <si>
    <t>14.38,9</t>
  </si>
  <si>
    <t xml:space="preserve"> 4.24,7</t>
  </si>
  <si>
    <t xml:space="preserve">  14/7</t>
  </si>
  <si>
    <t xml:space="preserve">  25/6</t>
  </si>
  <si>
    <t xml:space="preserve"> 5.00,5</t>
  </si>
  <si>
    <t xml:space="preserve"> 6.03,8</t>
  </si>
  <si>
    <t xml:space="preserve">  22/1</t>
  </si>
  <si>
    <t xml:space="preserve"> 5.14,2</t>
  </si>
  <si>
    <t xml:space="preserve"> 5.57,2</t>
  </si>
  <si>
    <t xml:space="preserve"> 3.30,8</t>
  </si>
  <si>
    <t xml:space="preserve"> 4.56,7</t>
  </si>
  <si>
    <t xml:space="preserve"> 5.59,9</t>
  </si>
  <si>
    <t xml:space="preserve">  28/9</t>
  </si>
  <si>
    <t xml:space="preserve"> 5.22,7</t>
  </si>
  <si>
    <t xml:space="preserve"> 6.00,6</t>
  </si>
  <si>
    <t xml:space="preserve">  27/8</t>
  </si>
  <si>
    <t xml:space="preserve">  25/5</t>
  </si>
  <si>
    <t xml:space="preserve"> 26/5</t>
  </si>
  <si>
    <t xml:space="preserve"> 5.17,7</t>
  </si>
  <si>
    <t xml:space="preserve"> 5.59,2</t>
  </si>
  <si>
    <t xml:space="preserve"> 3.32,5</t>
  </si>
  <si>
    <t xml:space="preserve">  32/9</t>
  </si>
  <si>
    <t xml:space="preserve">  20/4</t>
  </si>
  <si>
    <t xml:space="preserve">  21/5</t>
  </si>
  <si>
    <t xml:space="preserve"> 5.09,7</t>
  </si>
  <si>
    <t xml:space="preserve"> 6.02,1</t>
  </si>
  <si>
    <t xml:space="preserve"> 3.32,4</t>
  </si>
  <si>
    <t xml:space="preserve">  27/6</t>
  </si>
  <si>
    <t xml:space="preserve"> 5.08,9</t>
  </si>
  <si>
    <t xml:space="preserve"> 6.02,0</t>
  </si>
  <si>
    <t xml:space="preserve"> 3.39,0</t>
  </si>
  <si>
    <t xml:space="preserve">  24/3</t>
  </si>
  <si>
    <t xml:space="preserve">  33/10</t>
  </si>
  <si>
    <t xml:space="preserve"> 30/7</t>
  </si>
  <si>
    <t xml:space="preserve"> 5.12,5</t>
  </si>
  <si>
    <t xml:space="preserve"> 3.38,2</t>
  </si>
  <si>
    <t xml:space="preserve"> 31/8</t>
  </si>
  <si>
    <t xml:space="preserve"> 5.13,1</t>
  </si>
  <si>
    <t xml:space="preserve"> 6.03,4</t>
  </si>
  <si>
    <t xml:space="preserve">  30/8</t>
  </si>
  <si>
    <t xml:space="preserve"> 5.18,7</t>
  </si>
  <si>
    <t xml:space="preserve"> 6.09,3</t>
  </si>
  <si>
    <t xml:space="preserve"> 3.43,4</t>
  </si>
  <si>
    <t xml:space="preserve">  31/10</t>
  </si>
  <si>
    <t xml:space="preserve">  22/2</t>
  </si>
  <si>
    <t xml:space="preserve">  16/7</t>
  </si>
  <si>
    <t xml:space="preserve">  28/7</t>
  </si>
  <si>
    <t xml:space="preserve"> 5.58,7</t>
  </si>
  <si>
    <t xml:space="preserve"> 3.29,5</t>
  </si>
  <si>
    <t xml:space="preserve">  21/4</t>
  </si>
  <si>
    <t xml:space="preserve">  36/3</t>
  </si>
  <si>
    <t xml:space="preserve">  31/9</t>
  </si>
  <si>
    <t xml:space="preserve"> 25/9</t>
  </si>
  <si>
    <t xml:space="preserve"> 28/6</t>
  </si>
  <si>
    <t xml:space="preserve">  30/6</t>
  </si>
  <si>
    <t xml:space="preserve"> 29/3</t>
  </si>
  <si>
    <t xml:space="preserve">  26/3</t>
  </si>
  <si>
    <t xml:space="preserve">  33/3</t>
  </si>
  <si>
    <t xml:space="preserve"> 33/5</t>
  </si>
  <si>
    <t xml:space="preserve"> 5.03,1</t>
  </si>
  <si>
    <t xml:space="preserve"> 6.05,9</t>
  </si>
  <si>
    <t xml:space="preserve"> 3.40,0</t>
  </si>
  <si>
    <t xml:space="preserve">  26/5</t>
  </si>
  <si>
    <t xml:space="preserve"> 5.10,6</t>
  </si>
  <si>
    <t xml:space="preserve"> 6.06,8</t>
  </si>
  <si>
    <t xml:space="preserve"> 3.35,3</t>
  </si>
  <si>
    <t xml:space="preserve">  38/1</t>
  </si>
  <si>
    <t xml:space="preserve"> 5.14,0</t>
  </si>
  <si>
    <t xml:space="preserve"> 6.10,1</t>
  </si>
  <si>
    <t xml:space="preserve"> 3.42,2</t>
  </si>
  <si>
    <t xml:space="preserve">  35/2</t>
  </si>
  <si>
    <t xml:space="preserve">  36/2</t>
  </si>
  <si>
    <t xml:space="preserve"> 37/6</t>
  </si>
  <si>
    <t xml:space="preserve"> 5.14,8</t>
  </si>
  <si>
    <t xml:space="preserve"> 6.15,2</t>
  </si>
  <si>
    <t xml:space="preserve"> 3.44,2</t>
  </si>
  <si>
    <t xml:space="preserve">  39/6</t>
  </si>
  <si>
    <t xml:space="preserve"> 5.20,6</t>
  </si>
  <si>
    <t xml:space="preserve"> 6.14,5</t>
  </si>
  <si>
    <t xml:space="preserve"> 5.29,3</t>
  </si>
  <si>
    <t xml:space="preserve"> 3.45,1</t>
  </si>
  <si>
    <t xml:space="preserve">  37/3</t>
  </si>
  <si>
    <t xml:space="preserve">  40/4</t>
  </si>
  <si>
    <t xml:space="preserve"> 5.34,5</t>
  </si>
  <si>
    <t xml:space="preserve"> 6.21,5</t>
  </si>
  <si>
    <t xml:space="preserve"> 5.35,4</t>
  </si>
  <si>
    <t xml:space="preserve"> 3.42,3</t>
  </si>
  <si>
    <t xml:space="preserve"> 5.53,2</t>
  </si>
  <si>
    <t xml:space="preserve"> 6.27,8</t>
  </si>
  <si>
    <t xml:space="preserve"> 3.48,7</t>
  </si>
  <si>
    <t xml:space="preserve"> 0.40</t>
  </si>
  <si>
    <t xml:space="preserve"> 43/2</t>
  </si>
  <si>
    <t xml:space="preserve"> 5.34,1</t>
  </si>
  <si>
    <t xml:space="preserve"> 6.29,8</t>
  </si>
  <si>
    <t xml:space="preserve"> 3.48,3</t>
  </si>
  <si>
    <t xml:space="preserve"> 4.56,5</t>
  </si>
  <si>
    <t xml:space="preserve"> 5.55,4</t>
  </si>
  <si>
    <t xml:space="preserve">  18/5</t>
  </si>
  <si>
    <t xml:space="preserve">  27/4</t>
  </si>
  <si>
    <t>4 min. late</t>
  </si>
  <si>
    <t>0.40</t>
  </si>
  <si>
    <t xml:space="preserve"> 69</t>
  </si>
  <si>
    <t xml:space="preserve">  33/9</t>
  </si>
  <si>
    <t xml:space="preserve">  32/8</t>
  </si>
  <si>
    <t xml:space="preserve">  34/1</t>
  </si>
  <si>
    <t xml:space="preserve">  37/2</t>
  </si>
  <si>
    <t xml:space="preserve">  36/10</t>
  </si>
  <si>
    <t xml:space="preserve">  38/3</t>
  </si>
  <si>
    <t xml:space="preserve">  40/1</t>
  </si>
  <si>
    <t xml:space="preserve">  47/4</t>
  </si>
  <si>
    <t xml:space="preserve">  41/4</t>
  </si>
  <si>
    <t xml:space="preserve"> 5.13,7</t>
  </si>
  <si>
    <t xml:space="preserve"> 6.05,5</t>
  </si>
  <si>
    <t>TYRES</t>
  </si>
  <si>
    <t xml:space="preserve"> 5.11,3</t>
  </si>
  <si>
    <t>TECHNICAL</t>
  </si>
  <si>
    <t xml:space="preserve">  57/6</t>
  </si>
  <si>
    <t xml:space="preserve"> 5.39,1</t>
  </si>
  <si>
    <t xml:space="preserve"> 6.30,7</t>
  </si>
  <si>
    <t xml:space="preserve"> 3.48,9</t>
  </si>
  <si>
    <t xml:space="preserve"> 0.30</t>
  </si>
  <si>
    <t xml:space="preserve"> 44/7</t>
  </si>
  <si>
    <t xml:space="preserve"> 5.55,3</t>
  </si>
  <si>
    <t xml:space="preserve"> 6.43,1</t>
  </si>
  <si>
    <t xml:space="preserve"> 3.51,0</t>
  </si>
  <si>
    <t xml:space="preserve">  52/8</t>
  </si>
  <si>
    <t xml:space="preserve">  47/8</t>
  </si>
  <si>
    <t xml:space="preserve">  46/8</t>
  </si>
  <si>
    <t xml:space="preserve"> 7.02,2</t>
  </si>
  <si>
    <t xml:space="preserve"> 4.03,5</t>
  </si>
  <si>
    <t xml:space="preserve">  48/2</t>
  </si>
  <si>
    <t xml:space="preserve"> 6.47,0</t>
  </si>
  <si>
    <t xml:space="preserve"> 4.03,6</t>
  </si>
  <si>
    <t xml:space="preserve">  58/9</t>
  </si>
  <si>
    <t xml:space="preserve">  48/9</t>
  </si>
  <si>
    <t xml:space="preserve">  49/9</t>
  </si>
  <si>
    <t xml:space="preserve"> 3.43,5</t>
  </si>
  <si>
    <t xml:space="preserve"> 6.04,6</t>
  </si>
  <si>
    <t xml:space="preserve"> 7.07,0</t>
  </si>
  <si>
    <t xml:space="preserve"> 4.06,5</t>
  </si>
  <si>
    <t xml:space="preserve">  53/1</t>
  </si>
  <si>
    <t xml:space="preserve">  50/1</t>
  </si>
  <si>
    <t xml:space="preserve"> 5.39,5</t>
  </si>
  <si>
    <t xml:space="preserve"> 6.37,2</t>
  </si>
  <si>
    <t xml:space="preserve"> 3.57,2</t>
  </si>
  <si>
    <t xml:space="preserve">  49/6</t>
  </si>
  <si>
    <t xml:space="preserve"> 6.13,7</t>
  </si>
  <si>
    <t xml:space="preserve"> 7.16,9</t>
  </si>
  <si>
    <t xml:space="preserve"> 4.19,6</t>
  </si>
  <si>
    <t xml:space="preserve">  52/2</t>
  </si>
  <si>
    <t xml:space="preserve">  52/11</t>
  </si>
  <si>
    <t xml:space="preserve"> 6.13,9</t>
  </si>
  <si>
    <t xml:space="preserve"> 7.32,2</t>
  </si>
  <si>
    <t xml:space="preserve"> 4.25,3</t>
  </si>
  <si>
    <t xml:space="preserve">  54/4</t>
  </si>
  <si>
    <t xml:space="preserve">  53/3</t>
  </si>
  <si>
    <t xml:space="preserve"> 7.26,0</t>
  </si>
  <si>
    <t xml:space="preserve"> 4.27,4</t>
  </si>
  <si>
    <t xml:space="preserve">  57/4</t>
  </si>
  <si>
    <t xml:space="preserve">  55/5</t>
  </si>
  <si>
    <t xml:space="preserve"> 6.41,4</t>
  </si>
  <si>
    <t xml:space="preserve"> 7.42,6</t>
  </si>
  <si>
    <t xml:space="preserve"> 4.27,2</t>
  </si>
  <si>
    <t xml:space="preserve">  60/6</t>
  </si>
  <si>
    <t xml:space="preserve"> 6.37,0</t>
  </si>
  <si>
    <t xml:space="preserve"> 7.48,1</t>
  </si>
  <si>
    <t xml:space="preserve"> 4.43,5</t>
  </si>
  <si>
    <t xml:space="preserve">  59/5</t>
  </si>
  <si>
    <t xml:space="preserve">  51/10</t>
  </si>
  <si>
    <t>3 min. late</t>
  </si>
  <si>
    <t>0.30</t>
  </si>
  <si>
    <t xml:space="preserve"> 66</t>
  </si>
  <si>
    <t xml:space="preserve">   5</t>
  </si>
  <si>
    <t>SS9F</t>
  </si>
  <si>
    <t xml:space="preserve">  37</t>
  </si>
  <si>
    <t>SS8S</t>
  </si>
  <si>
    <t xml:space="preserve">  41</t>
  </si>
  <si>
    <t xml:space="preserve">  70</t>
  </si>
  <si>
    <t>SS9S</t>
  </si>
  <si>
    <t xml:space="preserve">  78</t>
  </si>
  <si>
    <t xml:space="preserve"> 4.25,7</t>
  </si>
  <si>
    <t xml:space="preserve"> 3.05,2</t>
  </si>
  <si>
    <t>39.24,5</t>
  </si>
  <si>
    <t xml:space="preserve"> 4.25,2</t>
  </si>
  <si>
    <t xml:space="preserve"> 3.05,6</t>
  </si>
  <si>
    <t>39.34,4</t>
  </si>
  <si>
    <t>+ 0.09,9</t>
  </si>
  <si>
    <t xml:space="preserve"> 4.25,4</t>
  </si>
  <si>
    <t>39.54,6</t>
  </si>
  <si>
    <t xml:space="preserve"> 4.28,5</t>
  </si>
  <si>
    <t xml:space="preserve"> 3.09,2</t>
  </si>
  <si>
    <t>40.24,9</t>
  </si>
  <si>
    <t>+ 1.00,4</t>
  </si>
  <si>
    <t xml:space="preserve"> 4.38,4</t>
  </si>
  <si>
    <t xml:space="preserve"> 3.12,3</t>
  </si>
  <si>
    <t>41.54,0</t>
  </si>
  <si>
    <t>+ 2.29,5</t>
  </si>
  <si>
    <t xml:space="preserve"> 3.16,7</t>
  </si>
  <si>
    <t>42.08,5</t>
  </si>
  <si>
    <t>+ 2.44,0</t>
  </si>
  <si>
    <t xml:space="preserve"> 4.25,8</t>
  </si>
  <si>
    <t xml:space="preserve"> 3.07,9</t>
  </si>
  <si>
    <t>45.04,2</t>
  </si>
  <si>
    <t>+ 5.39,7</t>
  </si>
  <si>
    <t xml:space="preserve"> 4.39,2</t>
  </si>
  <si>
    <t xml:space="preserve"> 3.20,0</t>
  </si>
  <si>
    <t>41.57,5</t>
  </si>
  <si>
    <t>+ 2.33,0</t>
  </si>
  <si>
    <t xml:space="preserve">  7/2</t>
  </si>
  <si>
    <t xml:space="preserve">  8/3</t>
  </si>
  <si>
    <t xml:space="preserve"> 4.47,0</t>
  </si>
  <si>
    <t>42.44,3</t>
  </si>
  <si>
    <t>+ 3.19,8</t>
  </si>
  <si>
    <t xml:space="preserve"> 4.47,9</t>
  </si>
  <si>
    <t xml:space="preserve"> 3.23,4</t>
  </si>
  <si>
    <t>43.10,8</t>
  </si>
  <si>
    <t xml:space="preserve">  13/4</t>
  </si>
  <si>
    <t>+ 3.46,3</t>
  </si>
  <si>
    <t xml:space="preserve"> 10/5</t>
  </si>
  <si>
    <t xml:space="preserve"> 3.18,0</t>
  </si>
  <si>
    <t>43.27,9</t>
  </si>
  <si>
    <t xml:space="preserve">   9/6</t>
  </si>
  <si>
    <t>+ 4.03,4</t>
  </si>
  <si>
    <t xml:space="preserve"> 3.23,7</t>
  </si>
  <si>
    <t>44.14,0</t>
  </si>
  <si>
    <t xml:space="preserve">  13/1</t>
  </si>
  <si>
    <t>+ 4.49,5</t>
  </si>
  <si>
    <t xml:space="preserve"> 4.54,8</t>
  </si>
  <si>
    <t xml:space="preserve"> 3.21,5</t>
  </si>
  <si>
    <t>44.16,6</t>
  </si>
  <si>
    <t xml:space="preserve">  12/3</t>
  </si>
  <si>
    <t>+ 4.52,1</t>
  </si>
  <si>
    <t xml:space="preserve"> 4.57,1</t>
  </si>
  <si>
    <t xml:space="preserve"> 3.25,5</t>
  </si>
  <si>
    <t>44.19,0</t>
  </si>
  <si>
    <t>+ 4.54,5</t>
  </si>
  <si>
    <t xml:space="preserve"> 14/6</t>
  </si>
  <si>
    <t xml:space="preserve"> 4.57,9</t>
  </si>
  <si>
    <t>44.31,2</t>
  </si>
  <si>
    <t>+ 5.06,7</t>
  </si>
  <si>
    <t xml:space="preserve"> 4.41,2</t>
  </si>
  <si>
    <t xml:space="preserve"> 3.17,5</t>
  </si>
  <si>
    <t>44.35,4</t>
  </si>
  <si>
    <t>+ 5.10,9</t>
  </si>
  <si>
    <t xml:space="preserve"> 4.52,5</t>
  </si>
  <si>
    <t xml:space="preserve"> 3.26,6</t>
  </si>
  <si>
    <t>44.39,0</t>
  </si>
  <si>
    <t>+ 5.14,5</t>
  </si>
  <si>
    <t xml:space="preserve"> 5.04,8</t>
  </si>
  <si>
    <t xml:space="preserve"> 3.25,0</t>
  </si>
  <si>
    <t>45.00,2</t>
  </si>
  <si>
    <t>+ 5.35,7</t>
  </si>
  <si>
    <t xml:space="preserve"> 4.55,4</t>
  </si>
  <si>
    <t xml:space="preserve"> 3.26,3</t>
  </si>
  <si>
    <t>54.08,6</t>
  </si>
  <si>
    <t>+14.44,1</t>
  </si>
  <si>
    <t xml:space="preserve">  17/4</t>
  </si>
  <si>
    <t xml:space="preserve">  23/7</t>
  </si>
  <si>
    <t xml:space="preserve"> 15/2</t>
  </si>
  <si>
    <t xml:space="preserve"> 4.53,6</t>
  </si>
  <si>
    <t xml:space="preserve"> 3.24,7</t>
  </si>
  <si>
    <t>44.33,6</t>
  </si>
  <si>
    <t>+ 5.09,1</t>
  </si>
  <si>
    <t xml:space="preserve"> 16/4</t>
  </si>
  <si>
    <t xml:space="preserve"> 19/8</t>
  </si>
  <si>
    <t xml:space="preserve"> 3.25,7</t>
  </si>
  <si>
    <t>45.12,8</t>
  </si>
  <si>
    <t>+ 5.48,3</t>
  </si>
  <si>
    <t xml:space="preserve"> 21/2</t>
  </si>
  <si>
    <t xml:space="preserve"> 4.55,9</t>
  </si>
  <si>
    <t xml:space="preserve"> 3.31,2</t>
  </si>
  <si>
    <t>45.19,0</t>
  </si>
  <si>
    <t>+ 5.54,5</t>
  </si>
  <si>
    <t xml:space="preserve"> 22/4</t>
  </si>
  <si>
    <t xml:space="preserve"> 4.55,3</t>
  </si>
  <si>
    <t>45.27,2</t>
  </si>
  <si>
    <t xml:space="preserve">  26/8</t>
  </si>
  <si>
    <t>+ 6.02,7</t>
  </si>
  <si>
    <t xml:space="preserve"> 5.04,4</t>
  </si>
  <si>
    <t xml:space="preserve"> 3.31,1</t>
  </si>
  <si>
    <t>45.28,7</t>
  </si>
  <si>
    <t>+ 6.04,2</t>
  </si>
  <si>
    <t xml:space="preserve"> 4.58,4</t>
  </si>
  <si>
    <t>45.33,9</t>
  </si>
  <si>
    <t xml:space="preserve">  24/8</t>
  </si>
  <si>
    <t>+ 6.09,4</t>
  </si>
  <si>
    <t xml:space="preserve"> 5.03,8</t>
  </si>
  <si>
    <t xml:space="preserve"> 3.29,3</t>
  </si>
  <si>
    <t>45.34,6</t>
  </si>
  <si>
    <t xml:space="preserve">  22/8</t>
  </si>
  <si>
    <t>+ 6.10,1</t>
  </si>
  <si>
    <t xml:space="preserve"> 4.56,3</t>
  </si>
  <si>
    <t xml:space="preserve"> 3.28,7</t>
  </si>
  <si>
    <t>45.38,2</t>
  </si>
  <si>
    <t xml:space="preserve">  21/6</t>
  </si>
  <si>
    <t>+ 6.13,7</t>
  </si>
  <si>
    <t xml:space="preserve"> 5.02,1</t>
  </si>
  <si>
    <t xml:space="preserve"> 3.30,0</t>
  </si>
  <si>
    <t>45.46,1</t>
  </si>
  <si>
    <t xml:space="preserve">  25/7</t>
  </si>
  <si>
    <t>+ 6.21,6</t>
  </si>
  <si>
    <t xml:space="preserve"> 5.04,3</t>
  </si>
  <si>
    <t xml:space="preserve"> 3.36,3</t>
  </si>
  <si>
    <t>46.01,2</t>
  </si>
  <si>
    <t>+ 6.36,7</t>
  </si>
  <si>
    <t xml:space="preserve"> 5.03,5</t>
  </si>
  <si>
    <t>46.11,9</t>
  </si>
  <si>
    <t>+ 6.47,4</t>
  </si>
  <si>
    <t xml:space="preserve"> 5.06,5</t>
  </si>
  <si>
    <t xml:space="preserve"> 3.34,4</t>
  </si>
  <si>
    <t>46.13,5</t>
  </si>
  <si>
    <t>+ 6.49,0</t>
  </si>
  <si>
    <t xml:space="preserve"> 5.13,0</t>
  </si>
  <si>
    <t xml:space="preserve"> 3.34,2</t>
  </si>
  <si>
    <t>46.27,9</t>
  </si>
  <si>
    <t>+ 7.03,4</t>
  </si>
  <si>
    <t xml:space="preserve"> 5.11,8</t>
  </si>
  <si>
    <t xml:space="preserve"> 3.33,0</t>
  </si>
  <si>
    <t>46.50,9</t>
  </si>
  <si>
    <t>+ 7.26,4</t>
  </si>
  <si>
    <t xml:space="preserve"> 5.11,6</t>
  </si>
  <si>
    <t xml:space="preserve"> 3.44,8</t>
  </si>
  <si>
    <t>47.54,8</t>
  </si>
  <si>
    <t>+ 8.30,3</t>
  </si>
  <si>
    <t xml:space="preserve">  31/2</t>
  </si>
  <si>
    <t xml:space="preserve"> 5.02,7</t>
  </si>
  <si>
    <t xml:space="preserve"> 3.29,4</t>
  </si>
  <si>
    <t>45.22,5</t>
  </si>
  <si>
    <t>+ 5.58,0</t>
  </si>
  <si>
    <t xml:space="preserve"> 23/4</t>
  </si>
  <si>
    <t xml:space="preserve"> 26/10</t>
  </si>
  <si>
    <t xml:space="preserve">  35/11</t>
  </si>
  <si>
    <t xml:space="preserve"> 32/9</t>
  </si>
  <si>
    <t xml:space="preserve"> 5.07,9</t>
  </si>
  <si>
    <t xml:space="preserve"> 3.30,4</t>
  </si>
  <si>
    <t>46.24,3</t>
  </si>
  <si>
    <t>+ 6.59,8</t>
  </si>
  <si>
    <t xml:space="preserve">  34/5</t>
  </si>
  <si>
    <t xml:space="preserve"> 34/1</t>
  </si>
  <si>
    <t xml:space="preserve"> 35/2</t>
  </si>
  <si>
    <t xml:space="preserve"> 5.19,0</t>
  </si>
  <si>
    <t xml:space="preserve"> 3.37,9</t>
  </si>
  <si>
    <t>47.18,2</t>
  </si>
  <si>
    <t>+ 7.53,7</t>
  </si>
  <si>
    <t xml:space="preserve"> 5.12,4</t>
  </si>
  <si>
    <t xml:space="preserve"> 3.33,4</t>
  </si>
  <si>
    <t>47.19,8</t>
  </si>
  <si>
    <t xml:space="preserve">  37/11</t>
  </si>
  <si>
    <t>+ 7.55,3</t>
  </si>
  <si>
    <t>47.32,2</t>
  </si>
  <si>
    <t xml:space="preserve">  42/6</t>
  </si>
  <si>
    <t>+ 8.07,7</t>
  </si>
  <si>
    <t xml:space="preserve"> 38/3</t>
  </si>
  <si>
    <t xml:space="preserve"> 39/1</t>
  </si>
  <si>
    <t xml:space="preserve"> 5.17,1</t>
  </si>
  <si>
    <t>48.43,4</t>
  </si>
  <si>
    <t>+ 9.18,9</t>
  </si>
  <si>
    <t xml:space="preserve"> 5.21,2</t>
  </si>
  <si>
    <t xml:space="preserve"> 3.44,6</t>
  </si>
  <si>
    <t>49.33,9</t>
  </si>
  <si>
    <t>+10.09,4</t>
  </si>
  <si>
    <t xml:space="preserve"> 3.47,3</t>
  </si>
  <si>
    <t>49.57,4</t>
  </si>
  <si>
    <t xml:space="preserve">  45/6</t>
  </si>
  <si>
    <t>+10.32,9</t>
  </si>
  <si>
    <t xml:space="preserve"> 42/6</t>
  </si>
  <si>
    <t xml:space="preserve"> 3.51,3</t>
  </si>
  <si>
    <t>51.21,5</t>
  </si>
  <si>
    <t>+11.57,0</t>
  </si>
  <si>
    <t xml:space="preserve"> 5.44,1</t>
  </si>
  <si>
    <t xml:space="preserve"> 4.04,1</t>
  </si>
  <si>
    <t>52.03,0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</si>
</sst>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mm/ss.0"/>
    <numFmt numFmtId="166" formatCode="0.0%"/>
    <numFmt numFmtId="167" formatCode="0.00_ ;[Red]\-0.00\ "/>
    <numFmt numFmtId="168" formatCode="0.00000_ ;[Red]\-0.00000\ "/>
    <numFmt numFmtId="169" formatCode="0_ ;[Red]\-0\ "/>
    <numFmt numFmtId="170" formatCode="hh:mm:ss;@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21"/>
      <name val="Calibri"/>
      <family val="2"/>
    </font>
    <font>
      <b/>
      <sz val="11"/>
      <color indexed="10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0"/>
      <color indexed="8"/>
      <name val="Arial"/>
      <family val="2"/>
    </font>
    <font>
      <i/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12"/>
      <name val="Calibri"/>
      <family val="2"/>
    </font>
    <font>
      <b/>
      <sz val="10"/>
      <color indexed="8"/>
      <name val="Calibri"/>
      <family val="2"/>
    </font>
    <font>
      <sz val="9"/>
      <color indexed="9"/>
      <name val="Arial"/>
      <family val="2"/>
    </font>
    <font>
      <i/>
      <sz val="10"/>
      <color indexed="48"/>
      <name val="Arial"/>
      <family val="2"/>
    </font>
    <font>
      <b/>
      <sz val="8"/>
      <color indexed="8"/>
      <name val="Arial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i/>
      <sz val="9"/>
      <name val="Calibri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49" fontId="3" fillId="2" borderId="3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2" fillId="3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" borderId="0" xfId="0" applyNumberFormat="1" applyFont="1" applyFill="1" applyAlignment="1">
      <alignment horizontal="left"/>
    </xf>
    <xf numFmtId="49" fontId="2" fillId="4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4" borderId="2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" borderId="0" xfId="0" applyNumberFormat="1" applyFont="1" applyFill="1" applyAlignment="1">
      <alignment horizontal="right"/>
    </xf>
    <xf numFmtId="49" fontId="0" fillId="3" borderId="0" xfId="0" applyNumberFormat="1" applyFont="1" applyFill="1" applyAlignment="1">
      <alignment horizontal="center"/>
    </xf>
    <xf numFmtId="49" fontId="0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9" fillId="3" borderId="7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right"/>
    </xf>
    <xf numFmtId="49" fontId="3" fillId="4" borderId="5" xfId="0" applyNumberFormat="1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49" fontId="3" fillId="4" borderId="6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49" fontId="3" fillId="4" borderId="11" xfId="0" applyNumberFormat="1" applyFont="1" applyFill="1" applyBorder="1" applyAlignment="1">
      <alignment horizontal="left" indent="1"/>
    </xf>
    <xf numFmtId="0" fontId="3" fillId="4" borderId="11" xfId="0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5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5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49" fontId="8" fillId="5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left"/>
    </xf>
    <xf numFmtId="49" fontId="5" fillId="5" borderId="8" xfId="0" applyNumberFormat="1" applyFont="1" applyFill="1" applyBorder="1" applyAlignment="1">
      <alignment horizontal="left"/>
    </xf>
    <xf numFmtId="49" fontId="5" fillId="5" borderId="3" xfId="0" applyNumberFormat="1" applyFont="1" applyFill="1" applyBorder="1" applyAlignment="1">
      <alignment horizontal="right"/>
    </xf>
    <xf numFmtId="49" fontId="5" fillId="5" borderId="3" xfId="0" applyNumberFormat="1" applyFont="1" applyFill="1" applyBorder="1" applyAlignment="1">
      <alignment/>
    </xf>
    <xf numFmtId="49" fontId="5" fillId="5" borderId="11" xfId="0" applyNumberFormat="1" applyFont="1" applyFill="1" applyBorder="1" applyAlignment="1">
      <alignment horizontal="center"/>
    </xf>
    <xf numFmtId="49" fontId="5" fillId="5" borderId="9" xfId="0" applyNumberFormat="1" applyFont="1" applyFill="1" applyBorder="1" applyAlignment="1">
      <alignment/>
    </xf>
    <xf numFmtId="49" fontId="3" fillId="4" borderId="7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7" fillId="5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14" fillId="0" borderId="0" xfId="0" applyFont="1" applyAlignment="1">
      <alignment horizontal="right"/>
    </xf>
    <xf numFmtId="0" fontId="0" fillId="5" borderId="0" xfId="0" applyFill="1" applyBorder="1" applyAlignment="1">
      <alignment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0" fillId="5" borderId="0" xfId="0" applyNumberForma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9" fillId="5" borderId="0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5" borderId="0" xfId="0" applyNumberFormat="1" applyFont="1" applyFill="1" applyAlignment="1">
      <alignment/>
    </xf>
    <xf numFmtId="0" fontId="3" fillId="4" borderId="3" xfId="0" applyNumberFormat="1" applyFont="1" applyFill="1" applyBorder="1" applyAlignment="1">
      <alignment horizontal="right"/>
    </xf>
    <xf numFmtId="0" fontId="4" fillId="4" borderId="9" xfId="0" applyNumberFormat="1" applyFont="1" applyFill="1" applyBorder="1" applyAlignment="1">
      <alignment/>
    </xf>
    <xf numFmtId="0" fontId="5" fillId="5" borderId="3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9" fontId="15" fillId="5" borderId="0" xfId="0" applyNumberFormat="1" applyFont="1" applyFill="1" applyAlignment="1">
      <alignment/>
    </xf>
    <xf numFmtId="49" fontId="16" fillId="5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9" fillId="5" borderId="5" xfId="0" applyNumberFormat="1" applyFont="1" applyFill="1" applyBorder="1" applyAlignment="1">
      <alignment horizontal="left" indent="1"/>
    </xf>
    <xf numFmtId="49" fontId="18" fillId="5" borderId="8" xfId="0" applyNumberFormat="1" applyFont="1" applyFill="1" applyBorder="1" applyAlignment="1">
      <alignment horizontal="right" indent="1"/>
    </xf>
    <xf numFmtId="49" fontId="18" fillId="5" borderId="11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 quotePrefix="1">
      <alignment horizontal="right"/>
    </xf>
    <xf numFmtId="0" fontId="2" fillId="5" borderId="0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right"/>
    </xf>
    <xf numFmtId="49" fontId="18" fillId="5" borderId="8" xfId="0" applyNumberFormat="1" applyFont="1" applyFill="1" applyBorder="1" applyAlignment="1">
      <alignment horizontal="left"/>
    </xf>
    <xf numFmtId="49" fontId="18" fillId="5" borderId="3" xfId="0" applyNumberFormat="1" applyFont="1" applyFill="1" applyBorder="1" applyAlignment="1">
      <alignment horizontal="right"/>
    </xf>
    <xf numFmtId="49" fontId="18" fillId="5" borderId="3" xfId="0" applyNumberFormat="1" applyFont="1" applyFill="1" applyBorder="1" applyAlignment="1">
      <alignment/>
    </xf>
    <xf numFmtId="49" fontId="19" fillId="5" borderId="3" xfId="0" applyNumberFormat="1" applyFont="1" applyFill="1" applyBorder="1" applyAlignment="1">
      <alignment horizontal="center"/>
    </xf>
    <xf numFmtId="49" fontId="19" fillId="5" borderId="5" xfId="0" applyNumberFormat="1" applyFont="1" applyFill="1" applyBorder="1" applyAlignment="1">
      <alignment horizontal="center"/>
    </xf>
    <xf numFmtId="49" fontId="18" fillId="5" borderId="9" xfId="0" applyNumberFormat="1" applyFont="1" applyFill="1" applyBorder="1" applyAlignment="1">
      <alignment horizontal="right"/>
    </xf>
    <xf numFmtId="49" fontId="18" fillId="5" borderId="9" xfId="0" applyNumberFormat="1" applyFont="1" applyFill="1" applyBorder="1" applyAlignment="1">
      <alignment/>
    </xf>
    <xf numFmtId="49" fontId="19" fillId="5" borderId="9" xfId="0" applyNumberFormat="1" applyFont="1" applyFill="1" applyBorder="1" applyAlignment="1">
      <alignment horizontal="center"/>
    </xf>
    <xf numFmtId="49" fontId="19" fillId="5" borderId="10" xfId="0" applyNumberFormat="1" applyFont="1" applyFill="1" applyBorder="1" applyAlignment="1">
      <alignment horizontal="center"/>
    </xf>
    <xf numFmtId="49" fontId="19" fillId="5" borderId="10" xfId="0" applyNumberFormat="1" applyFont="1" applyFill="1" applyBorder="1" applyAlignment="1">
      <alignment horizontal="left" indent="1"/>
    </xf>
    <xf numFmtId="49" fontId="20" fillId="5" borderId="11" xfId="0" applyNumberFormat="1" applyFont="1" applyFill="1" applyBorder="1" applyAlignment="1">
      <alignment horizontal="right" indent="1"/>
    </xf>
    <xf numFmtId="49" fontId="0" fillId="5" borderId="0" xfId="0" applyNumberFormat="1" applyFill="1" applyBorder="1" applyAlignment="1">
      <alignment/>
    </xf>
    <xf numFmtId="49" fontId="3" fillId="4" borderId="2" xfId="0" applyNumberFormat="1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4" fillId="5" borderId="0" xfId="0" applyNumberFormat="1" applyFont="1" applyFill="1" applyAlignment="1">
      <alignment/>
    </xf>
    <xf numFmtId="0" fontId="24" fillId="5" borderId="0" xfId="0" applyFont="1" applyFill="1" applyAlignment="1">
      <alignment horizontal="center"/>
    </xf>
    <xf numFmtId="0" fontId="24" fillId="5" borderId="0" xfId="0" applyFont="1" applyFill="1" applyAlignment="1">
      <alignment/>
    </xf>
    <xf numFmtId="49" fontId="25" fillId="5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26" fillId="5" borderId="0" xfId="0" applyFont="1" applyFill="1" applyAlignment="1">
      <alignment horizontal="center"/>
    </xf>
    <xf numFmtId="0" fontId="25" fillId="5" borderId="0" xfId="0" applyNumberFormat="1" applyFont="1" applyFill="1" applyAlignment="1">
      <alignment horizontal="right"/>
    </xf>
    <xf numFmtId="49" fontId="25" fillId="5" borderId="7" xfId="0" applyNumberFormat="1" applyFont="1" applyFill="1" applyBorder="1" applyAlignment="1">
      <alignment horizontal="center"/>
    </xf>
    <xf numFmtId="0" fontId="27" fillId="5" borderId="0" xfId="0" applyFont="1" applyFill="1" applyAlignment="1">
      <alignment horizontal="center"/>
    </xf>
    <xf numFmtId="0" fontId="25" fillId="6" borderId="2" xfId="0" applyNumberFormat="1" applyFont="1" applyFill="1" applyBorder="1" applyAlignment="1">
      <alignment horizontal="right"/>
    </xf>
    <xf numFmtId="0" fontId="25" fillId="6" borderId="1" xfId="0" applyFont="1" applyFill="1" applyBorder="1" applyAlignment="1">
      <alignment horizontal="center"/>
    </xf>
    <xf numFmtId="0" fontId="25" fillId="6" borderId="1" xfId="0" applyFont="1" applyFill="1" applyBorder="1" applyAlignment="1">
      <alignment/>
    </xf>
    <xf numFmtId="49" fontId="25" fillId="6" borderId="1" xfId="0" applyNumberFormat="1" applyFont="1" applyFill="1" applyBorder="1" applyAlignment="1">
      <alignment horizontal="left"/>
    </xf>
    <xf numFmtId="0" fontId="25" fillId="6" borderId="6" xfId="0" applyFont="1" applyFill="1" applyBorder="1" applyAlignment="1">
      <alignment horizontal="center"/>
    </xf>
    <xf numFmtId="0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8" fillId="5" borderId="0" xfId="0" applyNumberFormat="1" applyFont="1" applyFill="1" applyAlignment="1">
      <alignment/>
    </xf>
    <xf numFmtId="49" fontId="29" fillId="5" borderId="0" xfId="0" applyNumberFormat="1" applyFont="1" applyFill="1" applyAlignment="1">
      <alignment horizontal="center"/>
    </xf>
    <xf numFmtId="49" fontId="24" fillId="0" borderId="1" xfId="0" applyNumberFormat="1" applyFont="1" applyFill="1" applyBorder="1" applyAlignment="1">
      <alignment horizontal="center"/>
    </xf>
    <xf numFmtId="20" fontId="24" fillId="0" borderId="0" xfId="0" applyNumberFormat="1" applyFont="1" applyAlignment="1">
      <alignment/>
    </xf>
    <xf numFmtId="0" fontId="22" fillId="0" borderId="0" xfId="0" applyFont="1" applyAlignment="1" quotePrefix="1">
      <alignment horizontal="left"/>
    </xf>
    <xf numFmtId="49" fontId="2" fillId="5" borderId="2" xfId="0" applyNumberFormat="1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/>
    </xf>
    <xf numFmtId="49" fontId="0" fillId="5" borderId="1" xfId="0" applyNumberFormat="1" applyFill="1" applyBorder="1" applyAlignment="1">
      <alignment horizontal="right"/>
    </xf>
    <xf numFmtId="49" fontId="2" fillId="5" borderId="6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3" fillId="4" borderId="1" xfId="0" applyFont="1" applyFill="1" applyBorder="1" applyAlignment="1">
      <alignment/>
    </xf>
    <xf numFmtId="49" fontId="2" fillId="3" borderId="0" xfId="0" applyNumberFormat="1" applyFont="1" applyFill="1" applyAlignment="1">
      <alignment/>
    </xf>
    <xf numFmtId="0" fontId="2" fillId="0" borderId="0" xfId="0" applyFont="1" applyAlignment="1">
      <alignment/>
    </xf>
    <xf numFmtId="49" fontId="0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2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4" borderId="0" xfId="0" applyFont="1" applyFill="1" applyAlignment="1">
      <alignment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164" fontId="31" fillId="5" borderId="0" xfId="0" applyNumberFormat="1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31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64" fontId="3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34" fillId="3" borderId="0" xfId="0" applyNumberFormat="1" applyFont="1" applyFill="1" applyAlignment="1">
      <alignment horizontal="right" vertical="center"/>
    </xf>
    <xf numFmtId="0" fontId="35" fillId="3" borderId="0" xfId="0" applyNumberFormat="1" applyFont="1" applyFill="1" applyAlignment="1">
      <alignment horizontal="left" vertical="center"/>
    </xf>
    <xf numFmtId="0" fontId="36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vertical="center"/>
    </xf>
    <xf numFmtId="164" fontId="34" fillId="3" borderId="0" xfId="0" applyNumberFormat="1" applyFont="1" applyFill="1" applyAlignment="1">
      <alignment horizontal="right" vertical="center"/>
    </xf>
    <xf numFmtId="0" fontId="17" fillId="5" borderId="0" xfId="0" applyFont="1" applyFill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0" fillId="5" borderId="0" xfId="0" applyFont="1" applyFill="1" applyAlignment="1">
      <alignment vertical="center"/>
    </xf>
    <xf numFmtId="0" fontId="7" fillId="5" borderId="0" xfId="0" applyNumberFormat="1" applyFont="1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2" fillId="5" borderId="0" xfId="0" applyNumberFormat="1" applyFont="1" applyFill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37" fillId="5" borderId="0" xfId="0" applyFont="1" applyFill="1" applyAlignment="1">
      <alignment vertical="center"/>
    </xf>
    <xf numFmtId="0" fontId="25" fillId="5" borderId="0" xfId="0" applyNumberFormat="1" applyFont="1" applyFill="1" applyAlignment="1">
      <alignment horizontal="right" vertical="center"/>
    </xf>
    <xf numFmtId="0" fontId="24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left" vertical="center"/>
    </xf>
    <xf numFmtId="0" fontId="38" fillId="5" borderId="0" xfId="0" applyFont="1" applyFill="1" applyAlignment="1" quotePrefix="1">
      <alignment horizontal="right" vertical="center"/>
    </xf>
    <xf numFmtId="164" fontId="4" fillId="5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39" fillId="5" borderId="7" xfId="0" applyFont="1" applyFill="1" applyBorder="1" applyAlignment="1" quotePrefix="1">
      <alignment horizontal="right"/>
    </xf>
    <xf numFmtId="49" fontId="3" fillId="4" borderId="5" xfId="0" applyNumberFormat="1" applyFont="1" applyFill="1" applyBorder="1" applyAlignment="1">
      <alignment horizontal="center"/>
    </xf>
    <xf numFmtId="49" fontId="6" fillId="5" borderId="3" xfId="0" applyNumberFormat="1" applyFont="1" applyFill="1" applyBorder="1" applyAlignment="1">
      <alignment horizontal="center"/>
    </xf>
    <xf numFmtId="49" fontId="6" fillId="5" borderId="5" xfId="0" applyNumberFormat="1" applyFont="1" applyFill="1" applyBorder="1" applyAlignment="1">
      <alignment horizontal="center"/>
    </xf>
    <xf numFmtId="49" fontId="6" fillId="5" borderId="9" xfId="0" applyNumberFormat="1" applyFont="1" applyFill="1" applyBorder="1" applyAlignment="1">
      <alignment horizontal="center"/>
    </xf>
    <xf numFmtId="49" fontId="6" fillId="5" borderId="10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49" fontId="40" fillId="0" borderId="7" xfId="0" applyNumberFormat="1" applyFont="1" applyBorder="1" applyAlignment="1">
      <alignment horizontal="center"/>
    </xf>
    <xf numFmtId="0" fontId="41" fillId="0" borderId="7" xfId="0" applyFont="1" applyBorder="1" applyAlignment="1">
      <alignment/>
    </xf>
    <xf numFmtId="0" fontId="40" fillId="0" borderId="0" xfId="0" applyFont="1" applyAlignment="1">
      <alignment horizontal="center"/>
    </xf>
    <xf numFmtId="0" fontId="42" fillId="0" borderId="0" xfId="0" applyNumberFormat="1" applyFont="1" applyAlignment="1">
      <alignment horizontal="right"/>
    </xf>
    <xf numFmtId="0" fontId="44" fillId="5" borderId="2" xfId="0" applyNumberFormat="1" applyFont="1" applyFill="1" applyBorder="1" applyAlignment="1">
      <alignment horizontal="right"/>
    </xf>
    <xf numFmtId="0" fontId="44" fillId="5" borderId="1" xfId="0" applyNumberFormat="1" applyFont="1" applyFill="1" applyBorder="1" applyAlignment="1">
      <alignment horizontal="center"/>
    </xf>
    <xf numFmtId="0" fontId="44" fillId="5" borderId="1" xfId="0" applyFont="1" applyFill="1" applyBorder="1" applyAlignment="1">
      <alignment horizontal="center"/>
    </xf>
    <xf numFmtId="0" fontId="44" fillId="5" borderId="1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NumberFormat="1" applyFont="1" applyAlignment="1">
      <alignment horizontal="right"/>
    </xf>
    <xf numFmtId="0" fontId="40" fillId="0" borderId="0" xfId="0" applyNumberFormat="1" applyFont="1" applyAlignment="1">
      <alignment horizontal="right"/>
    </xf>
    <xf numFmtId="0" fontId="28" fillId="0" borderId="0" xfId="0" applyNumberFormat="1" applyFont="1" applyAlignment="1">
      <alignment/>
    </xf>
    <xf numFmtId="49" fontId="19" fillId="5" borderId="8" xfId="0" applyNumberFormat="1" applyFont="1" applyFill="1" applyBorder="1" applyAlignment="1">
      <alignment horizontal="left" indent="1"/>
    </xf>
    <xf numFmtId="49" fontId="19" fillId="5" borderId="11" xfId="0" applyNumberFormat="1" applyFont="1" applyFill="1" applyBorder="1" applyAlignment="1">
      <alignment horizontal="left" indent="1"/>
    </xf>
    <xf numFmtId="0" fontId="43" fillId="5" borderId="1" xfId="0" applyNumberFormat="1" applyFont="1" applyFill="1" applyBorder="1" applyAlignment="1">
      <alignment horizontal="right"/>
    </xf>
    <xf numFmtId="2" fontId="43" fillId="5" borderId="6" xfId="0" applyNumberFormat="1" applyFont="1" applyFill="1" applyBorder="1" applyAlignment="1">
      <alignment horizontal="right"/>
    </xf>
    <xf numFmtId="0" fontId="42" fillId="6" borderId="3" xfId="0" applyFont="1" applyFill="1" applyBorder="1" applyAlignment="1">
      <alignment horizontal="center"/>
    </xf>
    <xf numFmtId="2" fontId="42" fillId="6" borderId="5" xfId="0" applyNumberFormat="1" applyFont="1" applyFill="1" applyBorder="1" applyAlignment="1">
      <alignment horizontal="center"/>
    </xf>
    <xf numFmtId="1" fontId="42" fillId="6" borderId="4" xfId="0" applyNumberFormat="1" applyFont="1" applyFill="1" applyBorder="1" applyAlignment="1">
      <alignment horizontal="center"/>
    </xf>
    <xf numFmtId="49" fontId="42" fillId="6" borderId="3" xfId="0" applyNumberFormat="1" applyFont="1" applyFill="1" applyBorder="1" applyAlignment="1">
      <alignment horizontal="center"/>
    </xf>
    <xf numFmtId="0" fontId="42" fillId="6" borderId="5" xfId="0" applyFont="1" applyFill="1" applyBorder="1" applyAlignment="1">
      <alignment horizontal="center"/>
    </xf>
    <xf numFmtId="2" fontId="42" fillId="6" borderId="5" xfId="0" applyNumberFormat="1" applyFont="1" applyFill="1" applyBorder="1" applyAlignment="1">
      <alignment horizontal="right"/>
    </xf>
    <xf numFmtId="49" fontId="43" fillId="5" borderId="1" xfId="0" applyNumberFormat="1" applyFont="1" applyFill="1" applyBorder="1" applyAlignment="1">
      <alignment horizontal="right"/>
    </xf>
    <xf numFmtId="0" fontId="40" fillId="5" borderId="2" xfId="0" applyNumberFormat="1" applyFont="1" applyFill="1" applyBorder="1" applyAlignment="1">
      <alignment horizontal="right"/>
    </xf>
    <xf numFmtId="0" fontId="42" fillId="5" borderId="1" xfId="0" applyNumberFormat="1" applyFont="1" applyFill="1" applyBorder="1" applyAlignment="1">
      <alignment horizontal="right"/>
    </xf>
    <xf numFmtId="0" fontId="40" fillId="5" borderId="1" xfId="0" applyNumberFormat="1" applyFont="1" applyFill="1" applyBorder="1" applyAlignment="1">
      <alignment horizontal="center"/>
    </xf>
    <xf numFmtId="0" fontId="40" fillId="5" borderId="1" xfId="0" applyFont="1" applyFill="1" applyBorder="1" applyAlignment="1">
      <alignment/>
    </xf>
    <xf numFmtId="0" fontId="40" fillId="5" borderId="1" xfId="0" applyFont="1" applyFill="1" applyBorder="1" applyAlignment="1">
      <alignment horizontal="center"/>
    </xf>
    <xf numFmtId="2" fontId="42" fillId="5" borderId="6" xfId="0" applyNumberFormat="1" applyFont="1" applyFill="1" applyBorder="1" applyAlignment="1">
      <alignment horizontal="center"/>
    </xf>
    <xf numFmtId="2" fontId="42" fillId="5" borderId="6" xfId="0" applyNumberFormat="1" applyFont="1" applyFill="1" applyBorder="1" applyAlignment="1">
      <alignment horizontal="right"/>
    </xf>
    <xf numFmtId="0" fontId="40" fillId="5" borderId="1" xfId="0" applyNumberFormat="1" applyFont="1" applyFill="1" applyBorder="1" applyAlignment="1">
      <alignment horizontal="left"/>
    </xf>
    <xf numFmtId="0" fontId="40" fillId="0" borderId="1" xfId="0" applyFont="1" applyFill="1" applyBorder="1" applyAlignment="1">
      <alignment/>
    </xf>
    <xf numFmtId="0" fontId="42" fillId="5" borderId="9" xfId="0" applyNumberFormat="1" applyFont="1" applyFill="1" applyBorder="1" applyAlignment="1">
      <alignment horizontal="right"/>
    </xf>
    <xf numFmtId="0" fontId="40" fillId="5" borderId="9" xfId="0" applyNumberFormat="1" applyFont="1" applyFill="1" applyBorder="1" applyAlignment="1">
      <alignment horizontal="center"/>
    </xf>
    <xf numFmtId="0" fontId="40" fillId="5" borderId="9" xfId="0" applyFont="1" applyFill="1" applyBorder="1" applyAlignment="1">
      <alignment/>
    </xf>
    <xf numFmtId="0" fontId="40" fillId="5" borderId="9" xfId="0" applyFont="1" applyFill="1" applyBorder="1" applyAlignment="1">
      <alignment horizontal="center"/>
    </xf>
    <xf numFmtId="2" fontId="42" fillId="5" borderId="10" xfId="0" applyNumberFormat="1" applyFont="1" applyFill="1" applyBorder="1" applyAlignment="1">
      <alignment horizontal="right"/>
    </xf>
    <xf numFmtId="1" fontId="42" fillId="6" borderId="2" xfId="0" applyNumberFormat="1" applyFont="1" applyFill="1" applyBorder="1" applyAlignment="1">
      <alignment horizontal="center"/>
    </xf>
    <xf numFmtId="0" fontId="42" fillId="6" borderId="1" xfId="0" applyFont="1" applyFill="1" applyBorder="1" applyAlignment="1">
      <alignment horizontal="center"/>
    </xf>
    <xf numFmtId="49" fontId="42" fillId="6" borderId="1" xfId="0" applyNumberFormat="1" applyFont="1" applyFill="1" applyBorder="1" applyAlignment="1">
      <alignment horizontal="center"/>
    </xf>
    <xf numFmtId="2" fontId="42" fillId="6" borderId="6" xfId="0" applyNumberFormat="1" applyFont="1" applyFill="1" applyBorder="1" applyAlignment="1">
      <alignment horizontal="right"/>
    </xf>
    <xf numFmtId="0" fontId="46" fillId="0" borderId="1" xfId="0" applyFont="1" applyBorder="1" applyAlignment="1">
      <alignment horizontal="center" vertical="center"/>
    </xf>
    <xf numFmtId="0" fontId="42" fillId="6" borderId="6" xfId="0" applyFont="1" applyFill="1" applyBorder="1" applyAlignment="1">
      <alignment horizontal="center"/>
    </xf>
    <xf numFmtId="2" fontId="42" fillId="6" borderId="6" xfId="0" applyNumberFormat="1" applyFont="1" applyFill="1" applyBorder="1" applyAlignment="1">
      <alignment horizontal="center"/>
    </xf>
    <xf numFmtId="0" fontId="43" fillId="5" borderId="9" xfId="0" applyNumberFormat="1" applyFont="1" applyFill="1" applyBorder="1" applyAlignment="1">
      <alignment horizontal="right"/>
    </xf>
    <xf numFmtId="0" fontId="44" fillId="5" borderId="9" xfId="0" applyNumberFormat="1" applyFont="1" applyFill="1" applyBorder="1" applyAlignment="1">
      <alignment horizontal="center"/>
    </xf>
    <xf numFmtId="0" fontId="44" fillId="5" borderId="9" xfId="0" applyFont="1" applyFill="1" applyBorder="1" applyAlignment="1">
      <alignment/>
    </xf>
    <xf numFmtId="0" fontId="44" fillId="5" borderId="9" xfId="0" applyFont="1" applyFill="1" applyBorder="1" applyAlignment="1">
      <alignment horizontal="center"/>
    </xf>
    <xf numFmtId="2" fontId="43" fillId="5" borderId="10" xfId="0" applyNumberFormat="1" applyFont="1" applyFill="1" applyBorder="1" applyAlignment="1">
      <alignment horizontal="right"/>
    </xf>
    <xf numFmtId="49" fontId="24" fillId="0" borderId="2" xfId="0" applyNumberFormat="1" applyFont="1" applyFill="1" applyBorder="1" applyAlignment="1">
      <alignment horizontal="right"/>
    </xf>
    <xf numFmtId="0" fontId="25" fillId="0" borderId="1" xfId="0" applyNumberFormat="1" applyFont="1" applyFill="1" applyBorder="1" applyAlignment="1">
      <alignment horizontal="right"/>
    </xf>
    <xf numFmtId="49" fontId="24" fillId="0" borderId="1" xfId="0" applyNumberFormat="1" applyFont="1" applyFill="1" applyBorder="1" applyAlignment="1">
      <alignment/>
    </xf>
    <xf numFmtId="49" fontId="25" fillId="0" borderId="6" xfId="0" applyNumberFormat="1" applyFont="1" applyFill="1" applyBorder="1" applyAlignment="1">
      <alignment horizontal="center"/>
    </xf>
    <xf numFmtId="0" fontId="39" fillId="5" borderId="7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/>
    </xf>
    <xf numFmtId="49" fontId="47" fillId="5" borderId="4" xfId="0" applyNumberFormat="1" applyFont="1" applyFill="1" applyBorder="1" applyAlignment="1">
      <alignment horizontal="center"/>
    </xf>
    <xf numFmtId="49" fontId="47" fillId="5" borderId="3" xfId="0" applyNumberFormat="1" applyFont="1" applyFill="1" applyBorder="1" applyAlignment="1">
      <alignment horizontal="center"/>
    </xf>
    <xf numFmtId="49" fontId="47" fillId="5" borderId="13" xfId="0" applyNumberFormat="1" applyFont="1" applyFill="1" applyBorder="1" applyAlignment="1">
      <alignment horizontal="center"/>
    </xf>
    <xf numFmtId="49" fontId="47" fillId="5" borderId="9" xfId="0" applyNumberFormat="1" applyFont="1" applyFill="1" applyBorder="1" applyAlignment="1">
      <alignment horizontal="center"/>
    </xf>
    <xf numFmtId="20" fontId="24" fillId="5" borderId="0" xfId="0" applyNumberFormat="1" applyFont="1" applyFill="1" applyAlignment="1">
      <alignment/>
    </xf>
    <xf numFmtId="0" fontId="25" fillId="6" borderId="6" xfId="0" applyFont="1" applyFill="1" applyBorder="1" applyAlignment="1">
      <alignment/>
    </xf>
    <xf numFmtId="49" fontId="24" fillId="0" borderId="2" xfId="0" applyNumberFormat="1" applyFont="1" applyFill="1" applyBorder="1" applyAlignment="1">
      <alignment horizontal="center"/>
    </xf>
    <xf numFmtId="49" fontId="24" fillId="0" borderId="6" xfId="0" applyNumberFormat="1" applyFont="1" applyFill="1" applyBorder="1" applyAlignment="1">
      <alignment/>
    </xf>
    <xf numFmtId="0" fontId="39" fillId="0" borderId="1" xfId="0" applyNumberFormat="1" applyFont="1" applyFill="1" applyBorder="1" applyAlignment="1">
      <alignment horizontal="right"/>
    </xf>
    <xf numFmtId="49" fontId="24" fillId="0" borderId="7" xfId="0" applyNumberFormat="1" applyFont="1" applyFill="1" applyBorder="1" applyAlignment="1">
      <alignment horizontal="center"/>
    </xf>
    <xf numFmtId="0" fontId="48" fillId="5" borderId="0" xfId="0" applyFont="1" applyFill="1" applyBorder="1" applyAlignment="1">
      <alignment/>
    </xf>
    <xf numFmtId="49" fontId="18" fillId="5" borderId="4" xfId="0" applyNumberFormat="1" applyFont="1" applyFill="1" applyBorder="1" applyAlignment="1">
      <alignment horizontal="left" indent="1"/>
    </xf>
    <xf numFmtId="49" fontId="18" fillId="5" borderId="5" xfId="0" applyNumberFormat="1" applyFont="1" applyFill="1" applyBorder="1" applyAlignment="1">
      <alignment horizontal="right" indent="1"/>
    </xf>
    <xf numFmtId="49" fontId="18" fillId="5" borderId="13" xfId="0" applyNumberFormat="1" applyFont="1" applyFill="1" applyBorder="1" applyAlignment="1">
      <alignment horizontal="left" indent="1"/>
    </xf>
    <xf numFmtId="49" fontId="49" fillId="5" borderId="10" xfId="0" applyNumberFormat="1" applyFont="1" applyFill="1" applyBorder="1" applyAlignment="1">
      <alignment horizontal="right" indent="1"/>
    </xf>
    <xf numFmtId="49" fontId="1" fillId="5" borderId="0" xfId="0" applyNumberFormat="1" applyFont="1" applyFill="1" applyAlignment="1">
      <alignment horizontal="center"/>
    </xf>
    <xf numFmtId="49" fontId="8" fillId="5" borderId="0" xfId="0" applyNumberFormat="1" applyFont="1" applyFill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49" fontId="1" fillId="5" borderId="0" xfId="0" applyNumberFormat="1" applyFont="1" applyFill="1" applyAlignment="1">
      <alignment horizontal="center" vertical="center"/>
    </xf>
    <xf numFmtId="49" fontId="8" fillId="5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45" fillId="0" borderId="9" xfId="0" applyFont="1" applyBorder="1" applyAlignment="1">
      <alignment horizontal="center"/>
    </xf>
    <xf numFmtId="2" fontId="50" fillId="5" borderId="6" xfId="0" applyNumberFormat="1" applyFont="1" applyFill="1" applyBorder="1" applyAlignment="1">
      <alignment horizontal="right"/>
    </xf>
    <xf numFmtId="2" fontId="50" fillId="5" borderId="10" xfId="0" applyNumberFormat="1" applyFont="1" applyFill="1" applyBorder="1" applyAlignment="1">
      <alignment horizontal="right"/>
    </xf>
    <xf numFmtId="0" fontId="51" fillId="5" borderId="0" xfId="0" applyFont="1" applyFill="1" applyAlignment="1">
      <alignment horizontal="right" vertical="center"/>
    </xf>
    <xf numFmtId="2" fontId="52" fillId="5" borderId="6" xfId="0" applyNumberFormat="1" applyFont="1" applyFill="1" applyBorder="1" applyAlignment="1">
      <alignment horizontal="right"/>
    </xf>
    <xf numFmtId="49" fontId="18" fillId="5" borderId="10" xfId="0" applyNumberFormat="1" applyFont="1" applyFill="1" applyBorder="1" applyAlignment="1">
      <alignment horizontal="center"/>
    </xf>
    <xf numFmtId="0" fontId="53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4"/>
  <sheetViews>
    <sheetView workbookViewId="0" topLeftCell="A1">
      <pane ySplit="9" topLeftCell="BM73" activePane="bottomLeft" state="frozen"/>
      <selection pane="topLeft" activeCell="A1" sqref="A1"/>
      <selection pane="bottomLeft" activeCell="H88" activeCellId="1" sqref="B88:E88 H88"/>
    </sheetView>
  </sheetViews>
  <sheetFormatPr defaultColWidth="9.140625" defaultRowHeight="12.75"/>
  <cols>
    <col min="1" max="1" width="5.28125" style="145" customWidth="1"/>
    <col min="2" max="2" width="6.00390625" style="155" customWidth="1"/>
    <col min="3" max="3" width="9.140625" style="156" customWidth="1"/>
    <col min="4" max="4" width="23.00390625" style="145" customWidth="1"/>
    <col min="5" max="5" width="21.421875" style="145" customWidth="1"/>
    <col min="6" max="6" width="12.7109375" style="145" customWidth="1"/>
    <col min="7" max="7" width="29.00390625" style="145" customWidth="1"/>
    <col min="8" max="8" width="24.421875" style="145" customWidth="1"/>
    <col min="9" max="16384" width="9.140625" style="145" customWidth="1"/>
  </cols>
  <sheetData>
    <row r="1" spans="1:9" ht="5.25" customHeight="1">
      <c r="A1" s="140"/>
      <c r="B1" s="141"/>
      <c r="C1" s="142"/>
      <c r="D1" s="143"/>
      <c r="E1" s="143"/>
      <c r="F1" s="144" t="s">
        <v>399</v>
      </c>
      <c r="G1" s="143"/>
      <c r="H1" s="143"/>
      <c r="I1" s="143"/>
    </row>
    <row r="2" spans="1:9" ht="14.25" customHeight="1">
      <c r="A2" s="143"/>
      <c r="B2" s="157"/>
      <c r="C2" s="142"/>
      <c r="D2" s="143"/>
      <c r="E2" s="143"/>
      <c r="F2" s="143"/>
      <c r="G2" s="143"/>
      <c r="H2" s="143"/>
      <c r="I2" s="143"/>
    </row>
    <row r="3" spans="1:9" ht="14.25" customHeight="1">
      <c r="A3" s="143"/>
      <c r="B3" s="157" t="s">
        <v>764</v>
      </c>
      <c r="C3" s="142"/>
      <c r="D3" s="143"/>
      <c r="E3" s="143"/>
      <c r="F3" s="143"/>
      <c r="G3" s="143"/>
      <c r="H3" s="143"/>
      <c r="I3" s="143"/>
    </row>
    <row r="4" spans="1:9" ht="14.25" customHeight="1">
      <c r="A4" s="146"/>
      <c r="B4" s="147"/>
      <c r="C4" s="142"/>
      <c r="D4" s="143"/>
      <c r="E4" s="143"/>
      <c r="F4" s="158" t="s">
        <v>271</v>
      </c>
      <c r="G4" s="143"/>
      <c r="H4" s="143"/>
      <c r="I4" s="143"/>
    </row>
    <row r="5" spans="1:9" ht="14.25" customHeight="1">
      <c r="A5" s="149"/>
      <c r="B5" s="147"/>
      <c r="C5" s="142"/>
      <c r="D5" s="143"/>
      <c r="E5" s="143"/>
      <c r="F5" s="158" t="s">
        <v>272</v>
      </c>
      <c r="G5" s="143"/>
      <c r="H5" s="143"/>
      <c r="I5" s="143"/>
    </row>
    <row r="6" spans="1:9" ht="14.25" customHeight="1">
      <c r="A6" s="143"/>
      <c r="B6" s="147"/>
      <c r="C6" s="142"/>
      <c r="D6" s="143"/>
      <c r="E6" s="143"/>
      <c r="F6" s="158" t="s">
        <v>273</v>
      </c>
      <c r="G6" s="143"/>
      <c r="H6" s="278" t="s">
        <v>598</v>
      </c>
      <c r="I6" s="148" t="s">
        <v>688</v>
      </c>
    </row>
    <row r="7" spans="1:9" ht="14.25" customHeight="1">
      <c r="A7" s="143"/>
      <c r="B7" s="141"/>
      <c r="C7" s="142"/>
      <c r="D7" s="143"/>
      <c r="E7" s="143"/>
      <c r="F7" s="143"/>
      <c r="G7" s="143"/>
      <c r="H7" s="218" t="s">
        <v>401</v>
      </c>
      <c r="I7" s="148" t="s">
        <v>584</v>
      </c>
    </row>
    <row r="8" spans="1:9" ht="14.25" customHeight="1">
      <c r="A8" s="143"/>
      <c r="B8" s="157" t="s">
        <v>763</v>
      </c>
      <c r="C8" s="142"/>
      <c r="D8" s="143"/>
      <c r="E8" s="143"/>
      <c r="F8" s="143"/>
      <c r="G8" s="143"/>
      <c r="H8" s="218" t="s">
        <v>402</v>
      </c>
      <c r="I8" s="148" t="s">
        <v>687</v>
      </c>
    </row>
    <row r="9" spans="2:9" ht="15">
      <c r="B9" s="150" t="s">
        <v>353</v>
      </c>
      <c r="C9" s="151" t="s">
        <v>354</v>
      </c>
      <c r="D9" s="152" t="s">
        <v>355</v>
      </c>
      <c r="E9" s="153" t="s">
        <v>356</v>
      </c>
      <c r="F9" s="151"/>
      <c r="G9" s="152" t="s">
        <v>358</v>
      </c>
      <c r="H9" s="152" t="s">
        <v>359</v>
      </c>
      <c r="I9" s="154" t="s">
        <v>360</v>
      </c>
    </row>
    <row r="10" spans="1:9" ht="15" customHeight="1">
      <c r="A10" s="274" t="s">
        <v>508</v>
      </c>
      <c r="B10" s="275">
        <v>1</v>
      </c>
      <c r="C10" s="159" t="s">
        <v>394</v>
      </c>
      <c r="D10" s="276" t="s">
        <v>275</v>
      </c>
      <c r="E10" s="276" t="s">
        <v>276</v>
      </c>
      <c r="F10" s="159" t="s">
        <v>392</v>
      </c>
      <c r="G10" s="276" t="s">
        <v>188</v>
      </c>
      <c r="H10" s="276" t="s">
        <v>406</v>
      </c>
      <c r="I10" s="277" t="s">
        <v>588</v>
      </c>
    </row>
    <row r="11" spans="1:9" ht="15" customHeight="1">
      <c r="A11" s="274" t="s">
        <v>509</v>
      </c>
      <c r="B11" s="275">
        <v>2</v>
      </c>
      <c r="C11" s="159" t="s">
        <v>394</v>
      </c>
      <c r="D11" s="276" t="s">
        <v>189</v>
      </c>
      <c r="E11" s="276" t="s">
        <v>190</v>
      </c>
      <c r="F11" s="159" t="s">
        <v>386</v>
      </c>
      <c r="G11" s="276" t="s">
        <v>277</v>
      </c>
      <c r="H11" s="276" t="s">
        <v>405</v>
      </c>
      <c r="I11" s="277" t="s">
        <v>590</v>
      </c>
    </row>
    <row r="12" spans="1:9" ht="15" customHeight="1">
      <c r="A12" s="274" t="s">
        <v>510</v>
      </c>
      <c r="B12" s="275">
        <v>3</v>
      </c>
      <c r="C12" s="159" t="s">
        <v>394</v>
      </c>
      <c r="D12" s="276" t="s">
        <v>432</v>
      </c>
      <c r="E12" s="276" t="s">
        <v>433</v>
      </c>
      <c r="F12" s="159" t="s">
        <v>386</v>
      </c>
      <c r="G12" s="276" t="s">
        <v>311</v>
      </c>
      <c r="H12" s="276" t="s">
        <v>406</v>
      </c>
      <c r="I12" s="277" t="s">
        <v>592</v>
      </c>
    </row>
    <row r="13" spans="1:9" ht="15" customHeight="1">
      <c r="A13" s="274" t="s">
        <v>511</v>
      </c>
      <c r="B13" s="275">
        <v>4</v>
      </c>
      <c r="C13" s="159" t="s">
        <v>394</v>
      </c>
      <c r="D13" s="276" t="s">
        <v>325</v>
      </c>
      <c r="E13" s="276" t="s">
        <v>191</v>
      </c>
      <c r="F13" s="159" t="s">
        <v>386</v>
      </c>
      <c r="G13" s="276" t="s">
        <v>278</v>
      </c>
      <c r="H13" s="276" t="s">
        <v>406</v>
      </c>
      <c r="I13" s="277" t="s">
        <v>594</v>
      </c>
    </row>
    <row r="14" spans="1:9" ht="15" customHeight="1">
      <c r="A14" s="274" t="s">
        <v>512</v>
      </c>
      <c r="B14" s="275">
        <v>5</v>
      </c>
      <c r="C14" s="159" t="s">
        <v>394</v>
      </c>
      <c r="D14" s="276" t="s">
        <v>426</v>
      </c>
      <c r="E14" s="276" t="s">
        <v>427</v>
      </c>
      <c r="F14" s="159" t="s">
        <v>386</v>
      </c>
      <c r="G14" s="276" t="s">
        <v>280</v>
      </c>
      <c r="H14" s="276" t="s">
        <v>406</v>
      </c>
      <c r="I14" s="277" t="s">
        <v>596</v>
      </c>
    </row>
    <row r="15" spans="1:9" ht="15" customHeight="1">
      <c r="A15" s="274" t="s">
        <v>513</v>
      </c>
      <c r="B15" s="275">
        <v>6</v>
      </c>
      <c r="C15" s="159" t="s">
        <v>394</v>
      </c>
      <c r="D15" s="276" t="s">
        <v>323</v>
      </c>
      <c r="E15" s="276" t="s">
        <v>324</v>
      </c>
      <c r="F15" s="159" t="s">
        <v>386</v>
      </c>
      <c r="G15" s="276" t="s">
        <v>279</v>
      </c>
      <c r="H15" s="276" t="s">
        <v>405</v>
      </c>
      <c r="I15" s="277" t="s">
        <v>597</v>
      </c>
    </row>
    <row r="16" spans="1:9" ht="15" customHeight="1">
      <c r="A16" s="274" t="s">
        <v>514</v>
      </c>
      <c r="B16" s="275">
        <v>7</v>
      </c>
      <c r="C16" s="159" t="s">
        <v>394</v>
      </c>
      <c r="D16" s="276" t="s">
        <v>407</v>
      </c>
      <c r="E16" s="276" t="s">
        <v>408</v>
      </c>
      <c r="F16" s="159" t="s">
        <v>386</v>
      </c>
      <c r="G16" s="276" t="s">
        <v>280</v>
      </c>
      <c r="H16" s="276" t="s">
        <v>406</v>
      </c>
      <c r="I16" s="277" t="s">
        <v>689</v>
      </c>
    </row>
    <row r="17" spans="1:9" ht="15" customHeight="1">
      <c r="A17" s="274" t="s">
        <v>515</v>
      </c>
      <c r="B17" s="275">
        <v>8</v>
      </c>
      <c r="C17" s="159" t="s">
        <v>397</v>
      </c>
      <c r="D17" s="276" t="s">
        <v>428</v>
      </c>
      <c r="E17" s="276" t="s">
        <v>429</v>
      </c>
      <c r="F17" s="159" t="s">
        <v>386</v>
      </c>
      <c r="G17" s="276" t="s">
        <v>284</v>
      </c>
      <c r="H17" s="276" t="s">
        <v>409</v>
      </c>
      <c r="I17" s="277" t="s">
        <v>690</v>
      </c>
    </row>
    <row r="18" spans="1:9" ht="15" customHeight="1">
      <c r="A18" s="274" t="s">
        <v>516</v>
      </c>
      <c r="B18" s="275">
        <v>9</v>
      </c>
      <c r="C18" s="159" t="s">
        <v>322</v>
      </c>
      <c r="D18" s="276" t="s">
        <v>430</v>
      </c>
      <c r="E18" s="276" t="s">
        <v>431</v>
      </c>
      <c r="F18" s="159" t="s">
        <v>392</v>
      </c>
      <c r="G18" s="276" t="s">
        <v>285</v>
      </c>
      <c r="H18" s="276" t="s">
        <v>326</v>
      </c>
      <c r="I18" s="277" t="s">
        <v>691</v>
      </c>
    </row>
    <row r="19" spans="1:9" ht="15" customHeight="1">
      <c r="A19" s="274" t="s">
        <v>517</v>
      </c>
      <c r="B19" s="275">
        <v>11</v>
      </c>
      <c r="C19" s="159" t="s">
        <v>398</v>
      </c>
      <c r="D19" s="276" t="s">
        <v>413</v>
      </c>
      <c r="E19" s="276" t="s">
        <v>282</v>
      </c>
      <c r="F19" s="159" t="s">
        <v>386</v>
      </c>
      <c r="G19" s="276" t="s">
        <v>283</v>
      </c>
      <c r="H19" s="276" t="s">
        <v>436</v>
      </c>
      <c r="I19" s="277" t="s">
        <v>692</v>
      </c>
    </row>
    <row r="20" spans="1:9" ht="15" customHeight="1">
      <c r="A20" s="274" t="s">
        <v>518</v>
      </c>
      <c r="B20" s="275">
        <v>12</v>
      </c>
      <c r="C20" s="159" t="s">
        <v>403</v>
      </c>
      <c r="D20" s="276" t="s">
        <v>192</v>
      </c>
      <c r="E20" s="276" t="s">
        <v>339</v>
      </c>
      <c r="F20" s="159" t="s">
        <v>386</v>
      </c>
      <c r="G20" s="276" t="s">
        <v>278</v>
      </c>
      <c r="H20" s="276" t="s">
        <v>473</v>
      </c>
      <c r="I20" s="277" t="s">
        <v>693</v>
      </c>
    </row>
    <row r="21" spans="1:9" ht="15" customHeight="1">
      <c r="A21" s="274" t="s">
        <v>519</v>
      </c>
      <c r="B21" s="275">
        <v>15</v>
      </c>
      <c r="C21" s="159" t="s">
        <v>403</v>
      </c>
      <c r="D21" s="276" t="s">
        <v>410</v>
      </c>
      <c r="E21" s="276" t="s">
        <v>287</v>
      </c>
      <c r="F21" s="159" t="s">
        <v>472</v>
      </c>
      <c r="G21" s="276" t="s">
        <v>288</v>
      </c>
      <c r="H21" s="276" t="s">
        <v>330</v>
      </c>
      <c r="I21" s="277" t="s">
        <v>694</v>
      </c>
    </row>
    <row r="22" spans="1:9" ht="15" customHeight="1">
      <c r="A22" s="274" t="s">
        <v>520</v>
      </c>
      <c r="B22" s="275">
        <v>16</v>
      </c>
      <c r="C22" s="159" t="s">
        <v>398</v>
      </c>
      <c r="D22" s="276" t="s">
        <v>437</v>
      </c>
      <c r="E22" s="276" t="s">
        <v>438</v>
      </c>
      <c r="F22" s="159" t="s">
        <v>386</v>
      </c>
      <c r="G22" s="276" t="s">
        <v>292</v>
      </c>
      <c r="H22" s="276" t="s">
        <v>436</v>
      </c>
      <c r="I22" s="277" t="s">
        <v>695</v>
      </c>
    </row>
    <row r="23" spans="1:9" ht="15" customHeight="1">
      <c r="A23" s="274" t="s">
        <v>521</v>
      </c>
      <c r="B23" s="275">
        <v>17</v>
      </c>
      <c r="C23" s="159" t="s">
        <v>403</v>
      </c>
      <c r="D23" s="276" t="s">
        <v>329</v>
      </c>
      <c r="E23" s="276" t="s">
        <v>454</v>
      </c>
      <c r="F23" s="159" t="s">
        <v>386</v>
      </c>
      <c r="G23" s="276" t="s">
        <v>286</v>
      </c>
      <c r="H23" s="276" t="s">
        <v>330</v>
      </c>
      <c r="I23" s="277" t="s">
        <v>696</v>
      </c>
    </row>
    <row r="24" spans="1:9" ht="15" customHeight="1">
      <c r="A24" s="274" t="s">
        <v>522</v>
      </c>
      <c r="B24" s="275">
        <v>18</v>
      </c>
      <c r="C24" s="159" t="s">
        <v>397</v>
      </c>
      <c r="D24" s="276" t="s">
        <v>297</v>
      </c>
      <c r="E24" s="276" t="s">
        <v>298</v>
      </c>
      <c r="F24" s="159" t="s">
        <v>386</v>
      </c>
      <c r="G24" s="276" t="s">
        <v>278</v>
      </c>
      <c r="H24" s="276" t="s">
        <v>455</v>
      </c>
      <c r="I24" s="277" t="s">
        <v>697</v>
      </c>
    </row>
    <row r="25" spans="1:9" ht="15" customHeight="1">
      <c r="A25" s="274" t="s">
        <v>523</v>
      </c>
      <c r="B25" s="275">
        <v>19</v>
      </c>
      <c r="C25" s="159" t="s">
        <v>397</v>
      </c>
      <c r="D25" s="276" t="s">
        <v>194</v>
      </c>
      <c r="E25" s="276" t="s">
        <v>195</v>
      </c>
      <c r="F25" s="159" t="s">
        <v>386</v>
      </c>
      <c r="G25" s="276" t="s">
        <v>196</v>
      </c>
      <c r="H25" s="276" t="s">
        <v>443</v>
      </c>
      <c r="I25" s="277" t="s">
        <v>698</v>
      </c>
    </row>
    <row r="26" spans="1:9" ht="15" customHeight="1">
      <c r="A26" s="274" t="s">
        <v>524</v>
      </c>
      <c r="B26" s="275">
        <v>20</v>
      </c>
      <c r="C26" s="159" t="s">
        <v>403</v>
      </c>
      <c r="D26" s="276" t="s">
        <v>445</v>
      </c>
      <c r="E26" s="276" t="s">
        <v>446</v>
      </c>
      <c r="F26" s="159" t="s">
        <v>386</v>
      </c>
      <c r="G26" s="276" t="s">
        <v>293</v>
      </c>
      <c r="H26" s="276" t="s">
        <v>294</v>
      </c>
      <c r="I26" s="277" t="s">
        <v>699</v>
      </c>
    </row>
    <row r="27" spans="1:9" ht="15" customHeight="1">
      <c r="A27" s="274" t="s">
        <v>525</v>
      </c>
      <c r="B27" s="275">
        <v>23</v>
      </c>
      <c r="C27" s="159" t="s">
        <v>398</v>
      </c>
      <c r="D27" s="276" t="s">
        <v>197</v>
      </c>
      <c r="E27" s="276" t="s">
        <v>198</v>
      </c>
      <c r="F27" s="159" t="s">
        <v>392</v>
      </c>
      <c r="G27" s="276" t="s">
        <v>199</v>
      </c>
      <c r="H27" s="276" t="s">
        <v>436</v>
      </c>
      <c r="I27" s="277" t="s">
        <v>700</v>
      </c>
    </row>
    <row r="28" spans="1:9" ht="15" customHeight="1">
      <c r="A28" s="274" t="s">
        <v>526</v>
      </c>
      <c r="B28" s="275">
        <v>24</v>
      </c>
      <c r="C28" s="159" t="s">
        <v>398</v>
      </c>
      <c r="D28" s="276" t="s">
        <v>200</v>
      </c>
      <c r="E28" s="276" t="s">
        <v>201</v>
      </c>
      <c r="F28" s="159" t="s">
        <v>392</v>
      </c>
      <c r="G28" s="276" t="s">
        <v>202</v>
      </c>
      <c r="H28" s="276" t="s">
        <v>436</v>
      </c>
      <c r="I28" s="277" t="s">
        <v>701</v>
      </c>
    </row>
    <row r="29" spans="1:9" ht="15" customHeight="1">
      <c r="A29" s="274" t="s">
        <v>527</v>
      </c>
      <c r="B29" s="275">
        <v>25</v>
      </c>
      <c r="C29" s="159" t="s">
        <v>394</v>
      </c>
      <c r="D29" s="276" t="s">
        <v>337</v>
      </c>
      <c r="E29" s="276" t="s">
        <v>338</v>
      </c>
      <c r="F29" s="159" t="s">
        <v>386</v>
      </c>
      <c r="G29" s="276" t="s">
        <v>281</v>
      </c>
      <c r="H29" s="276" t="s">
        <v>406</v>
      </c>
      <c r="I29" s="277" t="s">
        <v>702</v>
      </c>
    </row>
    <row r="30" spans="1:9" ht="15" customHeight="1">
      <c r="A30" s="274" t="s">
        <v>528</v>
      </c>
      <c r="B30" s="275">
        <v>26</v>
      </c>
      <c r="C30" s="159" t="s">
        <v>397</v>
      </c>
      <c r="D30" s="276" t="s">
        <v>289</v>
      </c>
      <c r="E30" s="276" t="s">
        <v>290</v>
      </c>
      <c r="F30" s="159" t="s">
        <v>386</v>
      </c>
      <c r="G30" s="276" t="s">
        <v>291</v>
      </c>
      <c r="H30" s="276" t="s">
        <v>193</v>
      </c>
      <c r="I30" s="277" t="s">
        <v>703</v>
      </c>
    </row>
    <row r="31" spans="1:9" ht="15" customHeight="1">
      <c r="A31" s="274" t="s">
        <v>529</v>
      </c>
      <c r="B31" s="275">
        <v>27</v>
      </c>
      <c r="C31" s="159" t="s">
        <v>384</v>
      </c>
      <c r="D31" s="276" t="s">
        <v>439</v>
      </c>
      <c r="E31" s="276" t="s">
        <v>440</v>
      </c>
      <c r="F31" s="159" t="s">
        <v>386</v>
      </c>
      <c r="G31" s="276" t="s">
        <v>286</v>
      </c>
      <c r="H31" s="276" t="s">
        <v>441</v>
      </c>
      <c r="I31" s="277" t="s">
        <v>704</v>
      </c>
    </row>
    <row r="32" spans="1:9" ht="15" customHeight="1">
      <c r="A32" s="274" t="s">
        <v>530</v>
      </c>
      <c r="B32" s="275">
        <v>28</v>
      </c>
      <c r="C32" s="159" t="s">
        <v>394</v>
      </c>
      <c r="D32" s="276" t="s">
        <v>203</v>
      </c>
      <c r="E32" s="276" t="s">
        <v>204</v>
      </c>
      <c r="F32" s="159" t="s">
        <v>205</v>
      </c>
      <c r="G32" s="276" t="s">
        <v>206</v>
      </c>
      <c r="H32" s="276" t="s">
        <v>478</v>
      </c>
      <c r="I32" s="277" t="s">
        <v>705</v>
      </c>
    </row>
    <row r="33" spans="1:9" ht="15" customHeight="1">
      <c r="A33" s="274" t="s">
        <v>531</v>
      </c>
      <c r="B33" s="275">
        <v>29</v>
      </c>
      <c r="C33" s="159" t="s">
        <v>394</v>
      </c>
      <c r="D33" s="276" t="s">
        <v>207</v>
      </c>
      <c r="E33" s="276" t="s">
        <v>208</v>
      </c>
      <c r="F33" s="159" t="s">
        <v>392</v>
      </c>
      <c r="G33" s="276" t="s">
        <v>209</v>
      </c>
      <c r="H33" s="276" t="s">
        <v>406</v>
      </c>
      <c r="I33" s="277" t="s">
        <v>706</v>
      </c>
    </row>
    <row r="34" spans="1:9" ht="15" customHeight="1">
      <c r="A34" s="274" t="s">
        <v>532</v>
      </c>
      <c r="B34" s="275">
        <v>30</v>
      </c>
      <c r="C34" s="159" t="s">
        <v>394</v>
      </c>
      <c r="D34" s="276" t="s">
        <v>210</v>
      </c>
      <c r="E34" s="276" t="s">
        <v>211</v>
      </c>
      <c r="F34" s="159" t="s">
        <v>447</v>
      </c>
      <c r="G34" s="276" t="s">
        <v>212</v>
      </c>
      <c r="H34" s="276" t="s">
        <v>193</v>
      </c>
      <c r="I34" s="277" t="s">
        <v>707</v>
      </c>
    </row>
    <row r="35" spans="1:9" ht="15" customHeight="1">
      <c r="A35" s="274" t="s">
        <v>533</v>
      </c>
      <c r="B35" s="275">
        <v>31</v>
      </c>
      <c r="C35" s="159" t="s">
        <v>403</v>
      </c>
      <c r="D35" s="276" t="s">
        <v>327</v>
      </c>
      <c r="E35" s="276" t="s">
        <v>412</v>
      </c>
      <c r="F35" s="159" t="s">
        <v>386</v>
      </c>
      <c r="G35" s="276" t="s">
        <v>295</v>
      </c>
      <c r="H35" s="276" t="s">
        <v>294</v>
      </c>
      <c r="I35" s="277" t="s">
        <v>708</v>
      </c>
    </row>
    <row r="36" spans="1:9" ht="15" customHeight="1">
      <c r="A36" s="274" t="s">
        <v>534</v>
      </c>
      <c r="B36" s="275">
        <v>32</v>
      </c>
      <c r="C36" s="159" t="s">
        <v>403</v>
      </c>
      <c r="D36" s="276" t="s">
        <v>213</v>
      </c>
      <c r="E36" s="276" t="s">
        <v>214</v>
      </c>
      <c r="F36" s="159" t="s">
        <v>386</v>
      </c>
      <c r="G36" s="276" t="s">
        <v>301</v>
      </c>
      <c r="H36" s="276" t="s">
        <v>330</v>
      </c>
      <c r="I36" s="277" t="s">
        <v>709</v>
      </c>
    </row>
    <row r="37" spans="1:9" ht="15" customHeight="1">
      <c r="A37" s="274" t="s">
        <v>535</v>
      </c>
      <c r="B37" s="275">
        <v>34</v>
      </c>
      <c r="C37" s="159" t="s">
        <v>396</v>
      </c>
      <c r="D37" s="276" t="s">
        <v>474</v>
      </c>
      <c r="E37" s="276" t="s">
        <v>475</v>
      </c>
      <c r="F37" s="159" t="s">
        <v>386</v>
      </c>
      <c r="G37" s="276" t="s">
        <v>283</v>
      </c>
      <c r="H37" s="276" t="s">
        <v>476</v>
      </c>
      <c r="I37" s="277" t="s">
        <v>710</v>
      </c>
    </row>
    <row r="38" spans="1:9" ht="15" customHeight="1">
      <c r="A38" s="274" t="s">
        <v>536</v>
      </c>
      <c r="B38" s="275">
        <v>35</v>
      </c>
      <c r="C38" s="159" t="s">
        <v>403</v>
      </c>
      <c r="D38" s="276" t="s">
        <v>416</v>
      </c>
      <c r="E38" s="276" t="s">
        <v>417</v>
      </c>
      <c r="F38" s="159" t="s">
        <v>386</v>
      </c>
      <c r="G38" s="276" t="s">
        <v>278</v>
      </c>
      <c r="H38" s="276" t="s">
        <v>330</v>
      </c>
      <c r="I38" s="277" t="s">
        <v>711</v>
      </c>
    </row>
    <row r="39" spans="1:9" ht="15" customHeight="1">
      <c r="A39" s="274" t="s">
        <v>537</v>
      </c>
      <c r="B39" s="275">
        <v>36</v>
      </c>
      <c r="C39" s="159" t="s">
        <v>395</v>
      </c>
      <c r="D39" s="276" t="s">
        <v>539</v>
      </c>
      <c r="E39" s="276" t="s">
        <v>215</v>
      </c>
      <c r="F39" s="159" t="s">
        <v>386</v>
      </c>
      <c r="G39" s="276" t="s">
        <v>278</v>
      </c>
      <c r="H39" s="276" t="s">
        <v>442</v>
      </c>
      <c r="I39" s="277" t="s">
        <v>712</v>
      </c>
    </row>
    <row r="40" spans="1:9" ht="15" customHeight="1">
      <c r="A40" s="274" t="s">
        <v>538</v>
      </c>
      <c r="B40" s="275">
        <v>37</v>
      </c>
      <c r="C40" s="159" t="s">
        <v>398</v>
      </c>
      <c r="D40" s="276" t="s">
        <v>414</v>
      </c>
      <c r="E40" s="276" t="s">
        <v>216</v>
      </c>
      <c r="F40" s="159" t="s">
        <v>386</v>
      </c>
      <c r="G40" s="276" t="s">
        <v>283</v>
      </c>
      <c r="H40" s="276" t="s">
        <v>436</v>
      </c>
      <c r="I40" s="277" t="s">
        <v>713</v>
      </c>
    </row>
    <row r="41" spans="1:9" ht="15" customHeight="1">
      <c r="A41" s="274" t="s">
        <v>540</v>
      </c>
      <c r="B41" s="275">
        <v>38</v>
      </c>
      <c r="C41" s="159" t="s">
        <v>403</v>
      </c>
      <c r="D41" s="276" t="s">
        <v>333</v>
      </c>
      <c r="E41" s="276" t="s">
        <v>299</v>
      </c>
      <c r="F41" s="159" t="s">
        <v>386</v>
      </c>
      <c r="G41" s="276" t="s">
        <v>286</v>
      </c>
      <c r="H41" s="276" t="s">
        <v>294</v>
      </c>
      <c r="I41" s="277" t="s">
        <v>714</v>
      </c>
    </row>
    <row r="42" spans="1:9" ht="15" customHeight="1">
      <c r="A42" s="274" t="s">
        <v>541</v>
      </c>
      <c r="B42" s="275">
        <v>39</v>
      </c>
      <c r="C42" s="159" t="s">
        <v>396</v>
      </c>
      <c r="D42" s="276" t="s">
        <v>312</v>
      </c>
      <c r="E42" s="276" t="s">
        <v>313</v>
      </c>
      <c r="F42" s="159" t="s">
        <v>392</v>
      </c>
      <c r="G42" s="276" t="s">
        <v>314</v>
      </c>
      <c r="H42" s="276" t="s">
        <v>435</v>
      </c>
      <c r="I42" s="277" t="s">
        <v>715</v>
      </c>
    </row>
    <row r="43" spans="1:9" ht="15" customHeight="1">
      <c r="A43" s="274" t="s">
        <v>542</v>
      </c>
      <c r="B43" s="275">
        <v>40</v>
      </c>
      <c r="C43" s="159" t="s">
        <v>403</v>
      </c>
      <c r="D43" s="276" t="s">
        <v>217</v>
      </c>
      <c r="E43" s="276" t="s">
        <v>218</v>
      </c>
      <c r="F43" s="159" t="s">
        <v>386</v>
      </c>
      <c r="G43" s="276" t="s">
        <v>311</v>
      </c>
      <c r="H43" s="276" t="s">
        <v>328</v>
      </c>
      <c r="I43" s="277" t="s">
        <v>716</v>
      </c>
    </row>
    <row r="44" spans="1:9" ht="15" customHeight="1">
      <c r="A44" s="274" t="s">
        <v>543</v>
      </c>
      <c r="B44" s="275">
        <v>41</v>
      </c>
      <c r="C44" s="159" t="s">
        <v>396</v>
      </c>
      <c r="D44" s="276" t="s">
        <v>451</v>
      </c>
      <c r="E44" s="276" t="s">
        <v>415</v>
      </c>
      <c r="F44" s="159" t="s">
        <v>386</v>
      </c>
      <c r="G44" s="276" t="s">
        <v>281</v>
      </c>
      <c r="H44" s="276" t="s">
        <v>434</v>
      </c>
      <c r="I44" s="277" t="s">
        <v>717</v>
      </c>
    </row>
    <row r="45" spans="1:9" ht="15" customHeight="1">
      <c r="A45" s="274" t="s">
        <v>544</v>
      </c>
      <c r="B45" s="275">
        <v>42</v>
      </c>
      <c r="C45" s="159" t="s">
        <v>397</v>
      </c>
      <c r="D45" s="276" t="s">
        <v>219</v>
      </c>
      <c r="E45" s="276" t="s">
        <v>220</v>
      </c>
      <c r="F45" s="159" t="s">
        <v>392</v>
      </c>
      <c r="G45" s="276" t="s">
        <v>209</v>
      </c>
      <c r="H45" s="276" t="s">
        <v>442</v>
      </c>
      <c r="I45" s="277" t="s">
        <v>718</v>
      </c>
    </row>
    <row r="46" spans="1:9" ht="15" customHeight="1">
      <c r="A46" s="274" t="s">
        <v>545</v>
      </c>
      <c r="B46" s="275">
        <v>43</v>
      </c>
      <c r="C46" s="159" t="s">
        <v>403</v>
      </c>
      <c r="D46" s="276" t="s">
        <v>302</v>
      </c>
      <c r="E46" s="276" t="s">
        <v>411</v>
      </c>
      <c r="F46" s="159" t="s">
        <v>386</v>
      </c>
      <c r="G46" s="276" t="s">
        <v>303</v>
      </c>
      <c r="H46" s="276" t="s">
        <v>473</v>
      </c>
      <c r="I46" s="277" t="s">
        <v>719</v>
      </c>
    </row>
    <row r="47" spans="1:9" ht="15" customHeight="1">
      <c r="A47" s="274" t="s">
        <v>546</v>
      </c>
      <c r="B47" s="275">
        <v>44</v>
      </c>
      <c r="C47" s="159" t="s">
        <v>396</v>
      </c>
      <c r="D47" s="276" t="s">
        <v>449</v>
      </c>
      <c r="E47" s="276" t="s">
        <v>331</v>
      </c>
      <c r="F47" s="159" t="s">
        <v>386</v>
      </c>
      <c r="G47" s="276" t="s">
        <v>301</v>
      </c>
      <c r="H47" s="276" t="s">
        <v>450</v>
      </c>
      <c r="I47" s="277" t="s">
        <v>720</v>
      </c>
    </row>
    <row r="48" spans="1:9" ht="15" customHeight="1">
      <c r="A48" s="274" t="s">
        <v>547</v>
      </c>
      <c r="B48" s="275">
        <v>45</v>
      </c>
      <c r="C48" s="159" t="s">
        <v>384</v>
      </c>
      <c r="D48" s="276" t="s">
        <v>419</v>
      </c>
      <c r="E48" s="276" t="s">
        <v>467</v>
      </c>
      <c r="F48" s="159" t="s">
        <v>386</v>
      </c>
      <c r="G48" s="276" t="s">
        <v>291</v>
      </c>
      <c r="H48" s="276" t="s">
        <v>221</v>
      </c>
      <c r="I48" s="277" t="s">
        <v>721</v>
      </c>
    </row>
    <row r="49" spans="1:9" ht="15" customHeight="1">
      <c r="A49" s="274" t="s">
        <v>548</v>
      </c>
      <c r="B49" s="275">
        <v>47</v>
      </c>
      <c r="C49" s="159" t="s">
        <v>384</v>
      </c>
      <c r="D49" s="276" t="s">
        <v>448</v>
      </c>
      <c r="E49" s="276" t="s">
        <v>418</v>
      </c>
      <c r="F49" s="159" t="s">
        <v>386</v>
      </c>
      <c r="G49" s="276" t="s">
        <v>300</v>
      </c>
      <c r="H49" s="276" t="s">
        <v>221</v>
      </c>
      <c r="I49" s="277" t="s">
        <v>722</v>
      </c>
    </row>
    <row r="50" spans="1:9" ht="15" customHeight="1">
      <c r="A50" s="274" t="s">
        <v>549</v>
      </c>
      <c r="B50" s="275">
        <v>48</v>
      </c>
      <c r="C50" s="159" t="s">
        <v>398</v>
      </c>
      <c r="D50" s="276" t="s">
        <v>334</v>
      </c>
      <c r="E50" s="276" t="s">
        <v>335</v>
      </c>
      <c r="F50" s="159" t="s">
        <v>386</v>
      </c>
      <c r="G50" s="276" t="s">
        <v>292</v>
      </c>
      <c r="H50" s="276" t="s">
        <v>436</v>
      </c>
      <c r="I50" s="277" t="s">
        <v>723</v>
      </c>
    </row>
    <row r="51" spans="1:9" ht="15" customHeight="1">
      <c r="A51" s="274" t="s">
        <v>550</v>
      </c>
      <c r="B51" s="275">
        <v>49</v>
      </c>
      <c r="C51" s="159" t="s">
        <v>403</v>
      </c>
      <c r="D51" s="276" t="s">
        <v>332</v>
      </c>
      <c r="E51" s="276" t="s">
        <v>222</v>
      </c>
      <c r="F51" s="159" t="s">
        <v>223</v>
      </c>
      <c r="G51" s="276" t="s">
        <v>274</v>
      </c>
      <c r="H51" s="276" t="s">
        <v>330</v>
      </c>
      <c r="I51" s="277" t="s">
        <v>724</v>
      </c>
    </row>
    <row r="52" spans="1:9" ht="15" customHeight="1">
      <c r="A52" s="274" t="s">
        <v>551</v>
      </c>
      <c r="B52" s="275">
        <v>51</v>
      </c>
      <c r="C52" s="159" t="s">
        <v>384</v>
      </c>
      <c r="D52" s="276" t="s">
        <v>306</v>
      </c>
      <c r="E52" s="276" t="s">
        <v>307</v>
      </c>
      <c r="F52" s="159" t="s">
        <v>386</v>
      </c>
      <c r="G52" s="276" t="s">
        <v>308</v>
      </c>
      <c r="H52" s="276" t="s">
        <v>340</v>
      </c>
      <c r="I52" s="277" t="s">
        <v>725</v>
      </c>
    </row>
    <row r="53" spans="1:9" ht="15" customHeight="1">
      <c r="A53" s="274" t="s">
        <v>552</v>
      </c>
      <c r="B53" s="275">
        <v>52</v>
      </c>
      <c r="C53" s="159" t="s">
        <v>382</v>
      </c>
      <c r="D53" s="276" t="s">
        <v>336</v>
      </c>
      <c r="E53" s="276" t="s">
        <v>224</v>
      </c>
      <c r="F53" s="159" t="s">
        <v>392</v>
      </c>
      <c r="G53" s="276" t="s">
        <v>309</v>
      </c>
      <c r="H53" s="276" t="s">
        <v>225</v>
      </c>
      <c r="I53" s="277" t="s">
        <v>726</v>
      </c>
    </row>
    <row r="54" spans="1:9" ht="15" customHeight="1">
      <c r="A54" s="274" t="s">
        <v>553</v>
      </c>
      <c r="B54" s="275">
        <v>53</v>
      </c>
      <c r="C54" s="159" t="s">
        <v>403</v>
      </c>
      <c r="D54" s="276" t="s">
        <v>479</v>
      </c>
      <c r="E54" s="276" t="s">
        <v>226</v>
      </c>
      <c r="F54" s="159" t="s">
        <v>471</v>
      </c>
      <c r="G54" s="276" t="s">
        <v>480</v>
      </c>
      <c r="H54" s="276" t="s">
        <v>473</v>
      </c>
      <c r="I54" s="277" t="s">
        <v>727</v>
      </c>
    </row>
    <row r="55" spans="1:9" ht="15" customHeight="1">
      <c r="A55" s="274" t="s">
        <v>554</v>
      </c>
      <c r="B55" s="275">
        <v>54</v>
      </c>
      <c r="C55" s="159" t="s">
        <v>394</v>
      </c>
      <c r="D55" s="276" t="s">
        <v>227</v>
      </c>
      <c r="E55" s="276" t="s">
        <v>228</v>
      </c>
      <c r="F55" s="159" t="s">
        <v>229</v>
      </c>
      <c r="G55" s="276" t="s">
        <v>230</v>
      </c>
      <c r="H55" s="276" t="s">
        <v>405</v>
      </c>
      <c r="I55" s="277" t="s">
        <v>728</v>
      </c>
    </row>
    <row r="56" spans="1:9" ht="15" customHeight="1">
      <c r="A56" s="274" t="s">
        <v>555</v>
      </c>
      <c r="B56" s="275">
        <v>55</v>
      </c>
      <c r="C56" s="159" t="s">
        <v>384</v>
      </c>
      <c r="D56" s="276" t="s">
        <v>231</v>
      </c>
      <c r="E56" s="276" t="s">
        <v>232</v>
      </c>
      <c r="F56" s="159" t="s">
        <v>386</v>
      </c>
      <c r="G56" s="276" t="s">
        <v>284</v>
      </c>
      <c r="H56" s="276" t="s">
        <v>444</v>
      </c>
      <c r="I56" s="277" t="s">
        <v>729</v>
      </c>
    </row>
    <row r="57" spans="1:9" ht="15" customHeight="1">
      <c r="A57" s="274" t="s">
        <v>556</v>
      </c>
      <c r="B57" s="275">
        <v>56</v>
      </c>
      <c r="C57" s="159" t="s">
        <v>396</v>
      </c>
      <c r="D57" s="276" t="s">
        <v>233</v>
      </c>
      <c r="E57" s="276" t="s">
        <v>234</v>
      </c>
      <c r="F57" s="159" t="s">
        <v>386</v>
      </c>
      <c r="G57" s="276" t="s">
        <v>281</v>
      </c>
      <c r="H57" s="276" t="s">
        <v>434</v>
      </c>
      <c r="I57" s="277" t="s">
        <v>730</v>
      </c>
    </row>
    <row r="58" spans="1:9" ht="15" customHeight="1">
      <c r="A58" s="274" t="s">
        <v>557</v>
      </c>
      <c r="B58" s="275">
        <v>57</v>
      </c>
      <c r="C58" s="159" t="s">
        <v>397</v>
      </c>
      <c r="D58" s="276" t="s">
        <v>235</v>
      </c>
      <c r="E58" s="276" t="s">
        <v>236</v>
      </c>
      <c r="F58" s="159" t="s">
        <v>386</v>
      </c>
      <c r="G58" s="276" t="s">
        <v>237</v>
      </c>
      <c r="H58" s="276" t="s">
        <v>443</v>
      </c>
      <c r="I58" s="277" t="s">
        <v>731</v>
      </c>
    </row>
    <row r="59" spans="1:9" ht="15" customHeight="1">
      <c r="A59" s="274" t="s">
        <v>558</v>
      </c>
      <c r="B59" s="275">
        <v>67</v>
      </c>
      <c r="C59" s="159" t="s">
        <v>382</v>
      </c>
      <c r="D59" s="276" t="s">
        <v>420</v>
      </c>
      <c r="E59" s="276" t="s">
        <v>421</v>
      </c>
      <c r="F59" s="159" t="s">
        <v>386</v>
      </c>
      <c r="G59" s="276" t="s">
        <v>281</v>
      </c>
      <c r="H59" s="276" t="s">
        <v>434</v>
      </c>
      <c r="I59" s="277" t="s">
        <v>732</v>
      </c>
    </row>
    <row r="60" spans="1:9" ht="15" customHeight="1">
      <c r="A60" s="274" t="s">
        <v>559</v>
      </c>
      <c r="B60" s="275">
        <v>59</v>
      </c>
      <c r="C60" s="159" t="s">
        <v>383</v>
      </c>
      <c r="D60" s="276" t="s">
        <v>315</v>
      </c>
      <c r="E60" s="276" t="s">
        <v>316</v>
      </c>
      <c r="F60" s="159" t="s">
        <v>386</v>
      </c>
      <c r="G60" s="276" t="s">
        <v>280</v>
      </c>
      <c r="H60" s="276" t="s">
        <v>317</v>
      </c>
      <c r="I60" s="277" t="s">
        <v>733</v>
      </c>
    </row>
    <row r="61" spans="1:9" ht="15" customHeight="1">
      <c r="A61" s="274" t="s">
        <v>560</v>
      </c>
      <c r="B61" s="275">
        <v>60</v>
      </c>
      <c r="C61" s="159" t="s">
        <v>382</v>
      </c>
      <c r="D61" s="276" t="s">
        <v>1423</v>
      </c>
      <c r="E61" s="276" t="s">
        <v>310</v>
      </c>
      <c r="F61" s="159" t="s">
        <v>386</v>
      </c>
      <c r="G61" s="276" t="s">
        <v>291</v>
      </c>
      <c r="H61" s="276" t="s">
        <v>434</v>
      </c>
      <c r="I61" s="277" t="s">
        <v>734</v>
      </c>
    </row>
    <row r="62" spans="1:9" ht="15" customHeight="1">
      <c r="A62" s="274" t="s">
        <v>561</v>
      </c>
      <c r="B62" s="275">
        <v>61</v>
      </c>
      <c r="C62" s="159" t="s">
        <v>384</v>
      </c>
      <c r="D62" s="276" t="s">
        <v>304</v>
      </c>
      <c r="E62" s="276" t="s">
        <v>305</v>
      </c>
      <c r="F62" s="159" t="s">
        <v>386</v>
      </c>
      <c r="G62" s="276" t="s">
        <v>293</v>
      </c>
      <c r="H62" s="276" t="s">
        <v>340</v>
      </c>
      <c r="I62" s="277" t="s">
        <v>735</v>
      </c>
    </row>
    <row r="63" spans="1:9" ht="15" customHeight="1">
      <c r="A63" s="274" t="s">
        <v>562</v>
      </c>
      <c r="B63" s="275">
        <v>62</v>
      </c>
      <c r="C63" s="159" t="s">
        <v>383</v>
      </c>
      <c r="D63" s="276" t="s">
        <v>422</v>
      </c>
      <c r="E63" s="276" t="s">
        <v>423</v>
      </c>
      <c r="F63" s="159" t="s">
        <v>386</v>
      </c>
      <c r="G63" s="276" t="s">
        <v>281</v>
      </c>
      <c r="H63" s="276" t="s">
        <v>238</v>
      </c>
      <c r="I63" s="277" t="s">
        <v>736</v>
      </c>
    </row>
    <row r="64" spans="1:9" ht="15" customHeight="1">
      <c r="A64" s="274" t="s">
        <v>563</v>
      </c>
      <c r="B64" s="275">
        <v>63</v>
      </c>
      <c r="C64" s="159" t="s">
        <v>384</v>
      </c>
      <c r="D64" s="276" t="s">
        <v>239</v>
      </c>
      <c r="E64" s="276" t="s">
        <v>240</v>
      </c>
      <c r="F64" s="159" t="s">
        <v>386</v>
      </c>
      <c r="G64" s="276" t="s">
        <v>286</v>
      </c>
      <c r="H64" s="276" t="s">
        <v>241</v>
      </c>
      <c r="I64" s="277" t="s">
        <v>737</v>
      </c>
    </row>
    <row r="65" spans="1:9" ht="15" customHeight="1">
      <c r="A65" s="274" t="s">
        <v>564</v>
      </c>
      <c r="B65" s="275">
        <v>64</v>
      </c>
      <c r="C65" s="159" t="s">
        <v>384</v>
      </c>
      <c r="D65" s="276" t="s">
        <v>242</v>
      </c>
      <c r="E65" s="276" t="s">
        <v>243</v>
      </c>
      <c r="F65" s="159" t="s">
        <v>386</v>
      </c>
      <c r="G65" s="276" t="s">
        <v>283</v>
      </c>
      <c r="H65" s="276" t="s">
        <v>444</v>
      </c>
      <c r="I65" s="277" t="s">
        <v>738</v>
      </c>
    </row>
    <row r="66" spans="1:9" ht="15" customHeight="1">
      <c r="A66" s="274" t="s">
        <v>565</v>
      </c>
      <c r="B66" s="275">
        <v>65</v>
      </c>
      <c r="C66" s="159" t="s">
        <v>398</v>
      </c>
      <c r="D66" s="276" t="s">
        <v>244</v>
      </c>
      <c r="E66" s="276" t="s">
        <v>245</v>
      </c>
      <c r="F66" s="159" t="s">
        <v>386</v>
      </c>
      <c r="G66" s="276" t="s">
        <v>283</v>
      </c>
      <c r="H66" s="276" t="s">
        <v>246</v>
      </c>
      <c r="I66" s="277" t="s">
        <v>739</v>
      </c>
    </row>
    <row r="67" spans="1:9" ht="15" customHeight="1">
      <c r="A67" s="274" t="s">
        <v>566</v>
      </c>
      <c r="B67" s="275">
        <v>66</v>
      </c>
      <c r="C67" s="159" t="s">
        <v>384</v>
      </c>
      <c r="D67" s="276" t="s">
        <v>247</v>
      </c>
      <c r="E67" s="276" t="s">
        <v>248</v>
      </c>
      <c r="F67" s="159" t="s">
        <v>386</v>
      </c>
      <c r="G67" s="276" t="s">
        <v>281</v>
      </c>
      <c r="H67" s="276" t="s">
        <v>340</v>
      </c>
      <c r="I67" s="277" t="s">
        <v>740</v>
      </c>
    </row>
    <row r="68" spans="1:9" ht="15" customHeight="1">
      <c r="A68" s="274" t="s">
        <v>567</v>
      </c>
      <c r="B68" s="275">
        <v>75</v>
      </c>
      <c r="C68" s="159" t="s">
        <v>397</v>
      </c>
      <c r="D68" s="276" t="s">
        <v>256</v>
      </c>
      <c r="E68" s="276" t="s">
        <v>296</v>
      </c>
      <c r="F68" s="159" t="s">
        <v>386</v>
      </c>
      <c r="G68" s="276" t="s">
        <v>284</v>
      </c>
      <c r="H68" s="276" t="s">
        <v>455</v>
      </c>
      <c r="I68" s="277" t="s">
        <v>741</v>
      </c>
    </row>
    <row r="69" spans="1:9" ht="15" customHeight="1">
      <c r="A69" s="274" t="s">
        <v>568</v>
      </c>
      <c r="B69" s="275">
        <v>68</v>
      </c>
      <c r="C69" s="159" t="s">
        <v>384</v>
      </c>
      <c r="D69" s="276" t="s">
        <v>425</v>
      </c>
      <c r="E69" s="276" t="s">
        <v>506</v>
      </c>
      <c r="F69" s="159" t="s">
        <v>386</v>
      </c>
      <c r="G69" s="276" t="s">
        <v>280</v>
      </c>
      <c r="H69" s="276" t="s">
        <v>481</v>
      </c>
      <c r="I69" s="277" t="s">
        <v>742</v>
      </c>
    </row>
    <row r="70" spans="1:9" ht="15" customHeight="1">
      <c r="A70" s="274" t="s">
        <v>569</v>
      </c>
      <c r="B70" s="275">
        <v>69</v>
      </c>
      <c r="C70" s="159" t="s">
        <v>384</v>
      </c>
      <c r="D70" s="276" t="s">
        <v>482</v>
      </c>
      <c r="E70" s="276" t="s">
        <v>571</v>
      </c>
      <c r="F70" s="159" t="s">
        <v>386</v>
      </c>
      <c r="G70" s="276" t="s">
        <v>281</v>
      </c>
      <c r="H70" s="276" t="s">
        <v>483</v>
      </c>
      <c r="I70" s="277" t="s">
        <v>743</v>
      </c>
    </row>
    <row r="71" spans="1:9" ht="15" customHeight="1">
      <c r="A71" s="274" t="s">
        <v>570</v>
      </c>
      <c r="B71" s="275">
        <v>70</v>
      </c>
      <c r="C71" s="159" t="s">
        <v>396</v>
      </c>
      <c r="D71" s="276" t="s">
        <v>249</v>
      </c>
      <c r="E71" s="276" t="s">
        <v>573</v>
      </c>
      <c r="F71" s="159" t="s">
        <v>392</v>
      </c>
      <c r="G71" s="276" t="s">
        <v>250</v>
      </c>
      <c r="H71" s="276" t="s">
        <v>435</v>
      </c>
      <c r="I71" s="277" t="s">
        <v>744</v>
      </c>
    </row>
    <row r="72" spans="1:9" ht="15" customHeight="1">
      <c r="A72" s="274" t="s">
        <v>572</v>
      </c>
      <c r="B72" s="275">
        <v>71</v>
      </c>
      <c r="C72" s="159" t="s">
        <v>383</v>
      </c>
      <c r="D72" s="276" t="s">
        <v>341</v>
      </c>
      <c r="E72" s="276" t="s">
        <v>452</v>
      </c>
      <c r="F72" s="159" t="s">
        <v>386</v>
      </c>
      <c r="G72" s="276" t="s">
        <v>281</v>
      </c>
      <c r="H72" s="276" t="s">
        <v>342</v>
      </c>
      <c r="I72" s="277" t="s">
        <v>745</v>
      </c>
    </row>
    <row r="73" spans="1:9" ht="15" customHeight="1">
      <c r="A73" s="274" t="s">
        <v>574</v>
      </c>
      <c r="B73" s="275">
        <v>72</v>
      </c>
      <c r="C73" s="159" t="s">
        <v>384</v>
      </c>
      <c r="D73" s="276" t="s">
        <v>484</v>
      </c>
      <c r="E73" s="276" t="s">
        <v>251</v>
      </c>
      <c r="F73" s="159" t="s">
        <v>386</v>
      </c>
      <c r="G73" s="276" t="s">
        <v>252</v>
      </c>
      <c r="H73" s="276" t="s">
        <v>477</v>
      </c>
      <c r="I73" s="277" t="s">
        <v>746</v>
      </c>
    </row>
    <row r="74" spans="1:9" ht="15" customHeight="1">
      <c r="A74" s="274" t="s">
        <v>575</v>
      </c>
      <c r="B74" s="275">
        <v>73</v>
      </c>
      <c r="C74" s="159" t="s">
        <v>384</v>
      </c>
      <c r="D74" s="276" t="s">
        <v>253</v>
      </c>
      <c r="E74" s="276" t="s">
        <v>254</v>
      </c>
      <c r="F74" s="159" t="s">
        <v>386</v>
      </c>
      <c r="G74" s="276" t="s">
        <v>301</v>
      </c>
      <c r="H74" s="276" t="s">
        <v>255</v>
      </c>
      <c r="I74" s="277" t="s">
        <v>747</v>
      </c>
    </row>
    <row r="75" spans="1:9" ht="15" customHeight="1">
      <c r="A75" s="274" t="s">
        <v>576</v>
      </c>
      <c r="B75" s="275">
        <v>74</v>
      </c>
      <c r="C75" s="159" t="s">
        <v>383</v>
      </c>
      <c r="D75" s="276" t="s">
        <v>485</v>
      </c>
      <c r="E75" s="276" t="s">
        <v>486</v>
      </c>
      <c r="F75" s="159" t="s">
        <v>386</v>
      </c>
      <c r="G75" s="276" t="s">
        <v>320</v>
      </c>
      <c r="H75" s="276" t="s">
        <v>317</v>
      </c>
      <c r="I75" s="277" t="s">
        <v>748</v>
      </c>
    </row>
    <row r="76" spans="1:9" ht="15" customHeight="1">
      <c r="A76" s="274" t="s">
        <v>577</v>
      </c>
      <c r="B76" s="275">
        <v>76</v>
      </c>
      <c r="C76" s="159" t="s">
        <v>384</v>
      </c>
      <c r="D76" s="276" t="s">
        <v>487</v>
      </c>
      <c r="E76" s="276" t="s">
        <v>488</v>
      </c>
      <c r="F76" s="159" t="s">
        <v>386</v>
      </c>
      <c r="G76" s="276" t="s">
        <v>286</v>
      </c>
      <c r="H76" s="276" t="s">
        <v>505</v>
      </c>
      <c r="I76" s="277" t="s">
        <v>749</v>
      </c>
    </row>
    <row r="77" spans="1:9" ht="15" customHeight="1">
      <c r="A77" s="274" t="s">
        <v>578</v>
      </c>
      <c r="B77" s="275">
        <v>77</v>
      </c>
      <c r="C77" s="159" t="s">
        <v>383</v>
      </c>
      <c r="D77" s="276" t="s">
        <v>257</v>
      </c>
      <c r="E77" s="276" t="s">
        <v>258</v>
      </c>
      <c r="F77" s="159" t="s">
        <v>386</v>
      </c>
      <c r="G77" s="276" t="s">
        <v>311</v>
      </c>
      <c r="H77" s="276" t="s">
        <v>453</v>
      </c>
      <c r="I77" s="277" t="s">
        <v>750</v>
      </c>
    </row>
    <row r="78" spans="1:9" ht="15" customHeight="1">
      <c r="A78" s="274" t="s">
        <v>579</v>
      </c>
      <c r="B78" s="275">
        <v>78</v>
      </c>
      <c r="C78" s="159" t="s">
        <v>383</v>
      </c>
      <c r="D78" s="276" t="s">
        <v>424</v>
      </c>
      <c r="E78" s="276" t="s">
        <v>343</v>
      </c>
      <c r="F78" s="159" t="s">
        <v>386</v>
      </c>
      <c r="G78" s="276" t="s">
        <v>318</v>
      </c>
      <c r="H78" s="276" t="s">
        <v>453</v>
      </c>
      <c r="I78" s="277" t="s">
        <v>751</v>
      </c>
    </row>
    <row r="79" spans="1:9" ht="15" customHeight="1">
      <c r="A79" s="274" t="s">
        <v>580</v>
      </c>
      <c r="B79" s="275">
        <v>80</v>
      </c>
      <c r="C79" s="159" t="s">
        <v>347</v>
      </c>
      <c r="D79" s="276" t="s">
        <v>456</v>
      </c>
      <c r="E79" s="276" t="s">
        <v>319</v>
      </c>
      <c r="F79" s="159" t="s">
        <v>386</v>
      </c>
      <c r="G79" s="276" t="s">
        <v>318</v>
      </c>
      <c r="H79" s="276" t="s">
        <v>457</v>
      </c>
      <c r="I79" s="277" t="s">
        <v>752</v>
      </c>
    </row>
    <row r="80" spans="1:9" ht="15" customHeight="1">
      <c r="A80" s="274" t="s">
        <v>581</v>
      </c>
      <c r="B80" s="275">
        <v>81</v>
      </c>
      <c r="C80" s="159" t="s">
        <v>347</v>
      </c>
      <c r="D80" s="276" t="s">
        <v>259</v>
      </c>
      <c r="E80" s="276" t="s">
        <v>260</v>
      </c>
      <c r="F80" s="159" t="s">
        <v>386</v>
      </c>
      <c r="G80" s="276" t="s">
        <v>261</v>
      </c>
      <c r="H80" s="276" t="s">
        <v>464</v>
      </c>
      <c r="I80" s="277" t="s">
        <v>753</v>
      </c>
    </row>
    <row r="81" spans="1:9" s="143" customFormat="1" ht="15" customHeight="1">
      <c r="A81" s="274" t="s">
        <v>582</v>
      </c>
      <c r="B81" s="275">
        <v>82</v>
      </c>
      <c r="C81" s="159" t="s">
        <v>347</v>
      </c>
      <c r="D81" s="276" t="s">
        <v>262</v>
      </c>
      <c r="E81" s="276" t="s">
        <v>263</v>
      </c>
      <c r="F81" s="159" t="s">
        <v>386</v>
      </c>
      <c r="G81" s="276" t="s">
        <v>318</v>
      </c>
      <c r="H81" s="276" t="s">
        <v>458</v>
      </c>
      <c r="I81" s="277" t="s">
        <v>754</v>
      </c>
    </row>
    <row r="82" spans="1:9" ht="15" customHeight="1">
      <c r="A82" s="274" t="s">
        <v>583</v>
      </c>
      <c r="B82" s="275">
        <v>83</v>
      </c>
      <c r="C82" s="159" t="s">
        <v>347</v>
      </c>
      <c r="D82" s="276" t="s">
        <v>460</v>
      </c>
      <c r="E82" s="276" t="s">
        <v>461</v>
      </c>
      <c r="F82" s="159" t="s">
        <v>386</v>
      </c>
      <c r="G82" s="276" t="s">
        <v>320</v>
      </c>
      <c r="H82" s="276" t="s">
        <v>458</v>
      </c>
      <c r="I82" s="277" t="s">
        <v>755</v>
      </c>
    </row>
    <row r="83" spans="1:9" ht="15" customHeight="1">
      <c r="A83" s="274" t="s">
        <v>585</v>
      </c>
      <c r="B83" s="275">
        <v>84</v>
      </c>
      <c r="C83" s="159" t="s">
        <v>347</v>
      </c>
      <c r="D83" s="276" t="s">
        <v>462</v>
      </c>
      <c r="E83" s="276" t="s">
        <v>463</v>
      </c>
      <c r="F83" s="159" t="s">
        <v>386</v>
      </c>
      <c r="G83" s="276" t="s">
        <v>311</v>
      </c>
      <c r="H83" s="276" t="s">
        <v>464</v>
      </c>
      <c r="I83" s="277" t="s">
        <v>756</v>
      </c>
    </row>
    <row r="84" spans="1:9" ht="15" customHeight="1">
      <c r="A84" s="274" t="s">
        <v>586</v>
      </c>
      <c r="B84" s="275">
        <v>85</v>
      </c>
      <c r="C84" s="159" t="s">
        <v>347</v>
      </c>
      <c r="D84" s="276" t="s">
        <v>264</v>
      </c>
      <c r="E84" s="276" t="s">
        <v>265</v>
      </c>
      <c r="F84" s="159" t="s">
        <v>386</v>
      </c>
      <c r="G84" s="276" t="s">
        <v>318</v>
      </c>
      <c r="H84" s="276" t="s">
        <v>457</v>
      </c>
      <c r="I84" s="277" t="s">
        <v>757</v>
      </c>
    </row>
    <row r="85" spans="1:9" ht="15" customHeight="1">
      <c r="A85" s="274" t="s">
        <v>587</v>
      </c>
      <c r="B85" s="275">
        <v>86</v>
      </c>
      <c r="C85" s="159" t="s">
        <v>347</v>
      </c>
      <c r="D85" s="276" t="s">
        <v>489</v>
      </c>
      <c r="E85" s="276" t="s">
        <v>490</v>
      </c>
      <c r="F85" s="159" t="s">
        <v>386</v>
      </c>
      <c r="G85" s="276" t="s">
        <v>318</v>
      </c>
      <c r="H85" s="276" t="s">
        <v>457</v>
      </c>
      <c r="I85" s="277" t="s">
        <v>758</v>
      </c>
    </row>
    <row r="86" spans="1:9" ht="15" customHeight="1">
      <c r="A86" s="274" t="s">
        <v>589</v>
      </c>
      <c r="B86" s="275">
        <v>87</v>
      </c>
      <c r="C86" s="159" t="s">
        <v>347</v>
      </c>
      <c r="D86" s="276" t="s">
        <v>266</v>
      </c>
      <c r="E86" s="276" t="s">
        <v>267</v>
      </c>
      <c r="F86" s="159" t="s">
        <v>386</v>
      </c>
      <c r="G86" s="276" t="s">
        <v>318</v>
      </c>
      <c r="H86" s="276" t="s">
        <v>464</v>
      </c>
      <c r="I86" s="277" t="s">
        <v>759</v>
      </c>
    </row>
    <row r="87" spans="1:9" ht="15" customHeight="1">
      <c r="A87" s="274" t="s">
        <v>591</v>
      </c>
      <c r="B87" s="275">
        <v>88</v>
      </c>
      <c r="C87" s="159" t="s">
        <v>347</v>
      </c>
      <c r="D87" s="276" t="s">
        <v>465</v>
      </c>
      <c r="E87" s="276" t="s">
        <v>466</v>
      </c>
      <c r="F87" s="159" t="s">
        <v>386</v>
      </c>
      <c r="G87" s="276" t="s">
        <v>320</v>
      </c>
      <c r="H87" s="276" t="s">
        <v>458</v>
      </c>
      <c r="I87" s="277" t="s">
        <v>760</v>
      </c>
    </row>
    <row r="88" spans="1:9" ht="15">
      <c r="A88" s="274" t="s">
        <v>593</v>
      </c>
      <c r="B88" s="275">
        <v>89</v>
      </c>
      <c r="C88" s="159" t="s">
        <v>347</v>
      </c>
      <c r="D88" s="276" t="s">
        <v>459</v>
      </c>
      <c r="E88" s="276" t="s">
        <v>268</v>
      </c>
      <c r="F88" s="159" t="s">
        <v>386</v>
      </c>
      <c r="G88" s="276" t="s">
        <v>318</v>
      </c>
      <c r="H88" s="276" t="s">
        <v>458</v>
      </c>
      <c r="I88" s="277" t="s">
        <v>761</v>
      </c>
    </row>
    <row r="89" spans="1:9" ht="15">
      <c r="A89" s="274" t="s">
        <v>595</v>
      </c>
      <c r="B89" s="275">
        <v>90</v>
      </c>
      <c r="C89" s="159" t="s">
        <v>347</v>
      </c>
      <c r="D89" s="276" t="s">
        <v>269</v>
      </c>
      <c r="E89" s="276" t="s">
        <v>270</v>
      </c>
      <c r="F89" s="159" t="s">
        <v>386</v>
      </c>
      <c r="G89" s="276" t="s">
        <v>311</v>
      </c>
      <c r="H89" s="276" t="s">
        <v>458</v>
      </c>
      <c r="I89" s="277" t="s">
        <v>762</v>
      </c>
    </row>
    <row r="90" spans="1:9" ht="15">
      <c r="A90" s="143"/>
      <c r="B90" s="141"/>
      <c r="C90" s="142"/>
      <c r="D90" s="143"/>
      <c r="E90" s="143"/>
      <c r="F90" s="143"/>
      <c r="G90" s="143"/>
      <c r="H90" s="143"/>
      <c r="I90" s="143"/>
    </row>
    <row r="91" spans="1:9" ht="15">
      <c r="A91" s="143"/>
      <c r="B91" s="141"/>
      <c r="C91" s="142"/>
      <c r="D91" s="143"/>
      <c r="E91" s="143"/>
      <c r="F91" s="143"/>
      <c r="G91" s="143"/>
      <c r="H91" s="143"/>
      <c r="I91" s="143"/>
    </row>
    <row r="92" spans="1:9" ht="15">
      <c r="A92" s="143"/>
      <c r="B92" s="141"/>
      <c r="C92" s="142"/>
      <c r="D92" s="143"/>
      <c r="E92" s="143"/>
      <c r="F92" s="143"/>
      <c r="G92" s="143"/>
      <c r="H92" s="143"/>
      <c r="I92" s="143"/>
    </row>
    <row r="93" spans="1:9" ht="15">
      <c r="A93" s="143"/>
      <c r="B93" s="141"/>
      <c r="C93" s="142"/>
      <c r="D93" s="143"/>
      <c r="E93" s="143"/>
      <c r="F93" s="143"/>
      <c r="G93" s="143"/>
      <c r="H93" s="143"/>
      <c r="I93" s="143"/>
    </row>
    <row r="94" spans="1:9" ht="15">
      <c r="A94" s="143"/>
      <c r="B94" s="141"/>
      <c r="C94" s="142"/>
      <c r="D94" s="143"/>
      <c r="E94" s="143"/>
      <c r="F94" s="143"/>
      <c r="G94" s="143"/>
      <c r="H94" s="143"/>
      <c r="I94" s="143"/>
    </row>
    <row r="95" spans="1:9" ht="15">
      <c r="A95" s="143"/>
      <c r="B95" s="141"/>
      <c r="C95" s="142"/>
      <c r="D95" s="143"/>
      <c r="E95" s="143"/>
      <c r="F95" s="143"/>
      <c r="G95" s="143"/>
      <c r="H95" s="143"/>
      <c r="I95" s="143"/>
    </row>
    <row r="96" spans="1:9" ht="15">
      <c r="A96" s="143"/>
      <c r="B96" s="141"/>
      <c r="C96" s="142"/>
      <c r="D96" s="143"/>
      <c r="E96" s="143"/>
      <c r="F96" s="143"/>
      <c r="G96" s="143"/>
      <c r="H96" s="143"/>
      <c r="I96" s="143"/>
    </row>
    <row r="97" spans="1:9" ht="15">
      <c r="A97" s="143"/>
      <c r="B97" s="141"/>
      <c r="C97" s="142"/>
      <c r="D97" s="143"/>
      <c r="E97" s="143"/>
      <c r="F97" s="143"/>
      <c r="G97" s="143"/>
      <c r="H97" s="143"/>
      <c r="I97" s="143"/>
    </row>
    <row r="98" spans="1:9" ht="15">
      <c r="A98" s="143"/>
      <c r="B98" s="141"/>
      <c r="C98" s="142"/>
      <c r="D98" s="143"/>
      <c r="E98" s="143"/>
      <c r="F98" s="143"/>
      <c r="G98" s="143"/>
      <c r="H98" s="143"/>
      <c r="I98" s="143"/>
    </row>
    <row r="99" spans="1:9" ht="15">
      <c r="A99" s="143"/>
      <c r="B99" s="141"/>
      <c r="C99" s="142"/>
      <c r="D99" s="143"/>
      <c r="E99" s="143"/>
      <c r="F99" s="143"/>
      <c r="G99" s="143"/>
      <c r="H99" s="143"/>
      <c r="I99" s="143"/>
    </row>
    <row r="100" spans="1:9" ht="15">
      <c r="A100" s="143"/>
      <c r="B100" s="141"/>
      <c r="C100" s="142"/>
      <c r="D100" s="143"/>
      <c r="E100" s="143"/>
      <c r="F100" s="143"/>
      <c r="G100" s="143"/>
      <c r="H100" s="143"/>
      <c r="I100" s="143"/>
    </row>
    <row r="101" spans="1:9" ht="15">
      <c r="A101" s="143"/>
      <c r="B101" s="141"/>
      <c r="C101" s="142"/>
      <c r="D101" s="143"/>
      <c r="E101" s="143"/>
      <c r="F101" s="143"/>
      <c r="G101" s="143"/>
      <c r="H101" s="143"/>
      <c r="I101" s="143"/>
    </row>
    <row r="102" spans="1:9" ht="15">
      <c r="A102" s="143"/>
      <c r="B102" s="141"/>
      <c r="C102" s="142"/>
      <c r="D102" s="143"/>
      <c r="E102" s="143"/>
      <c r="F102" s="143"/>
      <c r="G102" s="143"/>
      <c r="H102" s="143"/>
      <c r="I102" s="143"/>
    </row>
    <row r="103" spans="1:9" ht="15">
      <c r="A103" s="143"/>
      <c r="B103" s="141"/>
      <c r="C103" s="142"/>
      <c r="D103" s="143"/>
      <c r="E103" s="143"/>
      <c r="F103" s="143"/>
      <c r="G103" s="143"/>
      <c r="H103" s="143"/>
      <c r="I103" s="143"/>
    </row>
    <row r="104" spans="1:9" ht="15">
      <c r="A104" s="143"/>
      <c r="B104" s="141"/>
      <c r="C104" s="142"/>
      <c r="D104" s="143"/>
      <c r="E104" s="143"/>
      <c r="F104" s="143"/>
      <c r="G104" s="143"/>
      <c r="H104" s="143"/>
      <c r="I104" s="143"/>
    </row>
    <row r="105" spans="1:9" ht="15">
      <c r="A105" s="143"/>
      <c r="B105" s="141"/>
      <c r="C105" s="142"/>
      <c r="D105" s="143"/>
      <c r="E105" s="143"/>
      <c r="F105" s="143"/>
      <c r="G105" s="143"/>
      <c r="H105" s="143"/>
      <c r="I105" s="143"/>
    </row>
    <row r="106" spans="1:9" ht="15">
      <c r="A106" s="143"/>
      <c r="B106" s="141"/>
      <c r="C106" s="142"/>
      <c r="D106" s="143"/>
      <c r="E106" s="143"/>
      <c r="F106" s="143"/>
      <c r="G106" s="143"/>
      <c r="H106" s="143"/>
      <c r="I106" s="143"/>
    </row>
    <row r="107" spans="1:9" ht="15">
      <c r="A107" s="143"/>
      <c r="B107" s="141"/>
      <c r="C107" s="142"/>
      <c r="D107" s="143"/>
      <c r="E107" s="143"/>
      <c r="F107" s="143"/>
      <c r="G107" s="143"/>
      <c r="H107" s="143"/>
      <c r="I107" s="143"/>
    </row>
    <row r="108" spans="1:9" ht="15">
      <c r="A108" s="143"/>
      <c r="B108" s="141"/>
      <c r="C108" s="142"/>
      <c r="D108" s="143"/>
      <c r="E108" s="143"/>
      <c r="F108" s="143"/>
      <c r="G108" s="143"/>
      <c r="H108" s="143"/>
      <c r="I108" s="143"/>
    </row>
    <row r="109" spans="1:9" ht="15">
      <c r="A109" s="143"/>
      <c r="B109" s="141"/>
      <c r="C109" s="142"/>
      <c r="D109" s="143"/>
      <c r="E109" s="143"/>
      <c r="F109" s="143"/>
      <c r="G109" s="143"/>
      <c r="H109" s="143"/>
      <c r="I109" s="143"/>
    </row>
    <row r="110" spans="1:9" ht="15">
      <c r="A110" s="143"/>
      <c r="B110" s="141"/>
      <c r="C110" s="142"/>
      <c r="D110" s="143"/>
      <c r="E110" s="143"/>
      <c r="F110" s="143"/>
      <c r="G110" s="143"/>
      <c r="H110" s="143"/>
      <c r="I110" s="143"/>
    </row>
    <row r="111" spans="1:9" ht="15">
      <c r="A111" s="143"/>
      <c r="B111" s="141"/>
      <c r="C111" s="142"/>
      <c r="D111" s="143"/>
      <c r="E111" s="143"/>
      <c r="F111" s="143"/>
      <c r="G111" s="143"/>
      <c r="H111" s="143"/>
      <c r="I111" s="143"/>
    </row>
    <row r="112" spans="1:9" ht="15">
      <c r="A112" s="143"/>
      <c r="B112" s="141"/>
      <c r="C112" s="142"/>
      <c r="D112" s="143"/>
      <c r="E112" s="143"/>
      <c r="F112" s="143"/>
      <c r="G112" s="143"/>
      <c r="H112" s="143"/>
      <c r="I112" s="143"/>
    </row>
    <row r="113" spans="1:9" ht="15">
      <c r="A113" s="143"/>
      <c r="B113" s="141"/>
      <c r="C113" s="142"/>
      <c r="D113" s="143"/>
      <c r="E113" s="143"/>
      <c r="F113" s="143"/>
      <c r="G113" s="143"/>
      <c r="H113" s="143"/>
      <c r="I113" s="143"/>
    </row>
    <row r="114" spans="1:9" ht="15">
      <c r="A114" s="143"/>
      <c r="B114" s="141"/>
      <c r="C114" s="142"/>
      <c r="D114" s="143"/>
      <c r="E114" s="143"/>
      <c r="F114" s="143"/>
      <c r="G114" s="143"/>
      <c r="H114" s="143"/>
      <c r="I114" s="143"/>
    </row>
    <row r="115" spans="1:9" ht="15">
      <c r="A115" s="143"/>
      <c r="B115" s="141"/>
      <c r="C115" s="142"/>
      <c r="D115" s="143"/>
      <c r="E115" s="143"/>
      <c r="F115" s="143"/>
      <c r="G115" s="143"/>
      <c r="H115" s="143"/>
      <c r="I115" s="143"/>
    </row>
    <row r="116" spans="1:9" ht="15">
      <c r="A116" s="143"/>
      <c r="B116" s="141"/>
      <c r="C116" s="142"/>
      <c r="D116" s="143"/>
      <c r="E116" s="143"/>
      <c r="F116" s="143"/>
      <c r="G116" s="143"/>
      <c r="H116" s="143"/>
      <c r="I116" s="143"/>
    </row>
    <row r="117" spans="1:9" ht="15">
      <c r="A117" s="143"/>
      <c r="B117" s="141"/>
      <c r="C117" s="142"/>
      <c r="D117" s="143"/>
      <c r="E117" s="143"/>
      <c r="F117" s="143"/>
      <c r="G117" s="143"/>
      <c r="H117" s="143"/>
      <c r="I117" s="143"/>
    </row>
    <row r="118" spans="1:9" ht="15">
      <c r="A118" s="143"/>
      <c r="B118" s="141"/>
      <c r="C118" s="142"/>
      <c r="D118" s="143"/>
      <c r="E118" s="143"/>
      <c r="F118" s="143"/>
      <c r="G118" s="143"/>
      <c r="H118" s="143"/>
      <c r="I118" s="143"/>
    </row>
    <row r="119" spans="1:9" ht="15">
      <c r="A119" s="143"/>
      <c r="B119" s="141"/>
      <c r="C119" s="142"/>
      <c r="D119" s="143"/>
      <c r="E119" s="143"/>
      <c r="F119" s="143"/>
      <c r="G119" s="143"/>
      <c r="H119" s="143"/>
      <c r="I119" s="143"/>
    </row>
    <row r="120" spans="1:9" ht="15">
      <c r="A120" s="143"/>
      <c r="B120" s="141"/>
      <c r="C120" s="142"/>
      <c r="D120" s="143"/>
      <c r="E120" s="143"/>
      <c r="F120" s="143"/>
      <c r="G120" s="143"/>
      <c r="H120" s="143"/>
      <c r="I120" s="143"/>
    </row>
    <row r="121" spans="1:9" ht="15">
      <c r="A121" s="143"/>
      <c r="B121" s="141"/>
      <c r="C121" s="142"/>
      <c r="D121" s="143"/>
      <c r="E121" s="143"/>
      <c r="F121" s="143"/>
      <c r="G121" s="143"/>
      <c r="H121" s="143"/>
      <c r="I121" s="143"/>
    </row>
    <row r="122" spans="1:9" ht="15">
      <c r="A122" s="143"/>
      <c r="B122" s="141"/>
      <c r="C122" s="142"/>
      <c r="D122" s="143"/>
      <c r="E122" s="143"/>
      <c r="F122" s="143"/>
      <c r="G122" s="143"/>
      <c r="H122" s="143"/>
      <c r="I122" s="143"/>
    </row>
    <row r="123" spans="1:9" ht="15">
      <c r="A123" s="143"/>
      <c r="B123" s="141"/>
      <c r="C123" s="142"/>
      <c r="D123" s="143"/>
      <c r="E123" s="143"/>
      <c r="F123" s="143"/>
      <c r="G123" s="143"/>
      <c r="H123" s="143"/>
      <c r="I123" s="143"/>
    </row>
    <row r="124" spans="1:9" ht="15">
      <c r="A124" s="143"/>
      <c r="B124" s="141"/>
      <c r="C124" s="142"/>
      <c r="D124" s="143"/>
      <c r="E124" s="143"/>
      <c r="F124" s="143"/>
      <c r="G124" s="143"/>
      <c r="H124" s="143"/>
      <c r="I124" s="143"/>
    </row>
    <row r="125" spans="1:9" ht="15">
      <c r="A125" s="143"/>
      <c r="B125" s="141"/>
      <c r="C125" s="142"/>
      <c r="D125" s="143"/>
      <c r="E125" s="143"/>
      <c r="F125" s="143"/>
      <c r="G125" s="143"/>
      <c r="H125" s="143"/>
      <c r="I125" s="143"/>
    </row>
    <row r="126" spans="1:9" ht="15">
      <c r="A126" s="143"/>
      <c r="B126" s="141"/>
      <c r="C126" s="142"/>
      <c r="D126" s="143"/>
      <c r="E126" s="143"/>
      <c r="F126" s="143"/>
      <c r="G126" s="143"/>
      <c r="H126" s="143"/>
      <c r="I126" s="143"/>
    </row>
    <row r="127" spans="1:9" ht="15">
      <c r="A127" s="143"/>
      <c r="B127" s="141"/>
      <c r="C127" s="142"/>
      <c r="D127" s="143"/>
      <c r="E127" s="143"/>
      <c r="F127" s="143"/>
      <c r="G127" s="143"/>
      <c r="H127" s="143"/>
      <c r="I127" s="143"/>
    </row>
    <row r="128" spans="1:9" ht="15">
      <c r="A128" s="143"/>
      <c r="B128" s="141"/>
      <c r="C128" s="142"/>
      <c r="D128" s="143"/>
      <c r="E128" s="143"/>
      <c r="F128" s="143"/>
      <c r="G128" s="143"/>
      <c r="H128" s="143"/>
      <c r="I128" s="143"/>
    </row>
    <row r="129" spans="1:9" ht="15">
      <c r="A129" s="143"/>
      <c r="B129" s="141"/>
      <c r="C129" s="142"/>
      <c r="D129" s="143"/>
      <c r="E129" s="143"/>
      <c r="F129" s="143"/>
      <c r="G129" s="143"/>
      <c r="H129" s="143"/>
      <c r="I129" s="143"/>
    </row>
    <row r="130" spans="1:9" ht="15">
      <c r="A130" s="143"/>
      <c r="B130" s="141"/>
      <c r="C130" s="142"/>
      <c r="D130" s="143"/>
      <c r="E130" s="143"/>
      <c r="F130" s="143"/>
      <c r="G130" s="143"/>
      <c r="H130" s="143"/>
      <c r="I130" s="143"/>
    </row>
    <row r="131" spans="1:9" ht="15">
      <c r="A131" s="143"/>
      <c r="B131" s="141"/>
      <c r="C131" s="142"/>
      <c r="D131" s="143"/>
      <c r="E131" s="143"/>
      <c r="F131" s="143"/>
      <c r="G131" s="143"/>
      <c r="H131" s="143"/>
      <c r="I131" s="143"/>
    </row>
    <row r="132" spans="1:9" ht="15">
      <c r="A132" s="143"/>
      <c r="B132" s="141"/>
      <c r="C132" s="142"/>
      <c r="D132" s="143"/>
      <c r="E132" s="143"/>
      <c r="F132" s="143"/>
      <c r="G132" s="143"/>
      <c r="H132" s="143"/>
      <c r="I132" s="143"/>
    </row>
    <row r="133" spans="1:9" ht="15">
      <c r="A133" s="143"/>
      <c r="B133" s="141"/>
      <c r="C133" s="142"/>
      <c r="D133" s="143"/>
      <c r="E133" s="143"/>
      <c r="F133" s="143"/>
      <c r="G133" s="143"/>
      <c r="H133" s="143"/>
      <c r="I133" s="143"/>
    </row>
    <row r="134" spans="1:9" ht="15">
      <c r="A134" s="143"/>
      <c r="B134" s="141"/>
      <c r="C134" s="142"/>
      <c r="D134" s="143"/>
      <c r="E134" s="143"/>
      <c r="F134" s="143"/>
      <c r="G134" s="143"/>
      <c r="H134" s="143"/>
      <c r="I134" s="143"/>
    </row>
    <row r="135" spans="1:9" ht="15">
      <c r="A135" s="143"/>
      <c r="B135" s="141"/>
      <c r="C135" s="142"/>
      <c r="D135" s="143"/>
      <c r="E135" s="143"/>
      <c r="F135" s="143"/>
      <c r="G135" s="143"/>
      <c r="H135" s="143"/>
      <c r="I135" s="143"/>
    </row>
    <row r="136" spans="1:9" ht="15">
      <c r="A136" s="143"/>
      <c r="B136" s="141"/>
      <c r="C136" s="142"/>
      <c r="D136" s="143"/>
      <c r="E136" s="143"/>
      <c r="F136" s="143"/>
      <c r="G136" s="143"/>
      <c r="H136" s="143"/>
      <c r="I136" s="143"/>
    </row>
    <row r="137" spans="1:9" ht="15">
      <c r="A137" s="143"/>
      <c r="B137" s="141"/>
      <c r="C137" s="142"/>
      <c r="D137" s="143"/>
      <c r="E137" s="143"/>
      <c r="F137" s="143"/>
      <c r="G137" s="143"/>
      <c r="H137" s="143"/>
      <c r="I137" s="143"/>
    </row>
    <row r="138" spans="1:9" ht="15">
      <c r="A138" s="143"/>
      <c r="B138" s="141"/>
      <c r="C138" s="142"/>
      <c r="D138" s="143"/>
      <c r="E138" s="143"/>
      <c r="F138" s="143"/>
      <c r="G138" s="143"/>
      <c r="H138" s="143"/>
      <c r="I138" s="143"/>
    </row>
    <row r="139" spans="1:9" ht="15">
      <c r="A139" s="143"/>
      <c r="B139" s="141"/>
      <c r="C139" s="142"/>
      <c r="D139" s="143"/>
      <c r="E139" s="143"/>
      <c r="F139" s="143"/>
      <c r="G139" s="143"/>
      <c r="H139" s="143"/>
      <c r="I139" s="143"/>
    </row>
    <row r="140" spans="1:9" ht="15">
      <c r="A140" s="143"/>
      <c r="B140" s="141"/>
      <c r="C140" s="142"/>
      <c r="D140" s="143"/>
      <c r="E140" s="143"/>
      <c r="F140" s="143"/>
      <c r="G140" s="143"/>
      <c r="H140" s="143"/>
      <c r="I140" s="143"/>
    </row>
    <row r="141" spans="1:9" ht="15">
      <c r="A141" s="143"/>
      <c r="B141" s="141"/>
      <c r="C141" s="142"/>
      <c r="D141" s="143"/>
      <c r="E141" s="143"/>
      <c r="F141" s="143"/>
      <c r="G141" s="143"/>
      <c r="H141" s="143"/>
      <c r="I141" s="143"/>
    </row>
    <row r="142" spans="1:9" ht="15">
      <c r="A142" s="143"/>
      <c r="B142" s="141"/>
      <c r="C142" s="142"/>
      <c r="D142" s="143"/>
      <c r="E142" s="143"/>
      <c r="F142" s="143"/>
      <c r="G142" s="143"/>
      <c r="H142" s="143"/>
      <c r="I142" s="143"/>
    </row>
    <row r="143" spans="1:9" ht="15">
      <c r="A143" s="143"/>
      <c r="B143" s="141"/>
      <c r="C143" s="142"/>
      <c r="D143" s="143"/>
      <c r="E143" s="143"/>
      <c r="F143" s="143"/>
      <c r="G143" s="143"/>
      <c r="H143" s="143"/>
      <c r="I143" s="143"/>
    </row>
    <row r="144" spans="1:9" ht="15">
      <c r="A144" s="143"/>
      <c r="B144" s="141"/>
      <c r="C144" s="142"/>
      <c r="D144" s="143"/>
      <c r="E144" s="143"/>
      <c r="F144" s="143"/>
      <c r="G144" s="143"/>
      <c r="H144" s="143"/>
      <c r="I144" s="143"/>
    </row>
    <row r="145" spans="1:9" ht="15">
      <c r="A145" s="143"/>
      <c r="B145" s="141"/>
      <c r="C145" s="142"/>
      <c r="D145" s="143"/>
      <c r="E145" s="143"/>
      <c r="F145" s="143"/>
      <c r="G145" s="143"/>
      <c r="H145" s="143"/>
      <c r="I145" s="143"/>
    </row>
    <row r="146" spans="1:9" ht="15">
      <c r="A146" s="143"/>
      <c r="B146" s="141"/>
      <c r="C146" s="142"/>
      <c r="D146" s="143"/>
      <c r="E146" s="143"/>
      <c r="F146" s="143"/>
      <c r="G146" s="143"/>
      <c r="H146" s="143"/>
      <c r="I146" s="143"/>
    </row>
    <row r="147" spans="1:9" ht="15">
      <c r="A147" s="143"/>
      <c r="B147" s="141"/>
      <c r="C147" s="142"/>
      <c r="D147" s="143"/>
      <c r="E147" s="143"/>
      <c r="F147" s="143"/>
      <c r="G147" s="143"/>
      <c r="H147" s="143"/>
      <c r="I147" s="143"/>
    </row>
    <row r="148" spans="1:9" ht="15">
      <c r="A148" s="143"/>
      <c r="B148" s="141"/>
      <c r="C148" s="142"/>
      <c r="D148" s="143"/>
      <c r="E148" s="143"/>
      <c r="F148" s="143"/>
      <c r="G148" s="143"/>
      <c r="H148" s="143"/>
      <c r="I148" s="143"/>
    </row>
    <row r="149" spans="1:9" ht="15">
      <c r="A149" s="143"/>
      <c r="B149" s="141"/>
      <c r="C149" s="142"/>
      <c r="D149" s="143"/>
      <c r="E149" s="143"/>
      <c r="F149" s="143"/>
      <c r="G149" s="143"/>
      <c r="H149" s="143"/>
      <c r="I149" s="143"/>
    </row>
    <row r="150" spans="1:9" ht="15">
      <c r="A150" s="143"/>
      <c r="B150" s="141"/>
      <c r="C150" s="142"/>
      <c r="D150" s="143"/>
      <c r="E150" s="143"/>
      <c r="F150" s="143"/>
      <c r="G150" s="143"/>
      <c r="H150" s="143"/>
      <c r="I150" s="143"/>
    </row>
    <row r="151" spans="1:9" ht="15">
      <c r="A151" s="143"/>
      <c r="B151" s="141"/>
      <c r="C151" s="142"/>
      <c r="D151" s="143"/>
      <c r="E151" s="143"/>
      <c r="F151" s="143"/>
      <c r="G151" s="143"/>
      <c r="H151" s="143"/>
      <c r="I151" s="143"/>
    </row>
    <row r="152" spans="1:9" ht="15">
      <c r="A152" s="143"/>
      <c r="B152" s="141"/>
      <c r="C152" s="142"/>
      <c r="D152" s="143"/>
      <c r="E152" s="143"/>
      <c r="F152" s="143"/>
      <c r="G152" s="143"/>
      <c r="H152" s="143"/>
      <c r="I152" s="143"/>
    </row>
    <row r="153" spans="1:9" ht="15">
      <c r="A153" s="143"/>
      <c r="B153" s="141"/>
      <c r="C153" s="142"/>
      <c r="D153" s="143"/>
      <c r="E153" s="143"/>
      <c r="F153" s="143"/>
      <c r="G153" s="143"/>
      <c r="H153" s="143"/>
      <c r="I153" s="143"/>
    </row>
    <row r="154" spans="1:9" ht="15">
      <c r="A154" s="143"/>
      <c r="B154" s="141"/>
      <c r="C154" s="142"/>
      <c r="D154" s="143"/>
      <c r="E154" s="143"/>
      <c r="F154" s="143"/>
      <c r="G154" s="143"/>
      <c r="H154" s="143"/>
      <c r="I154" s="143"/>
    </row>
    <row r="155" spans="1:9" ht="15">
      <c r="A155" s="143"/>
      <c r="B155" s="141"/>
      <c r="C155" s="142"/>
      <c r="D155" s="143"/>
      <c r="E155" s="143"/>
      <c r="F155" s="143"/>
      <c r="G155" s="143"/>
      <c r="H155" s="143"/>
      <c r="I155" s="143"/>
    </row>
    <row r="156" spans="1:9" ht="15">
      <c r="A156" s="143"/>
      <c r="B156" s="141"/>
      <c r="C156" s="142"/>
      <c r="D156" s="143"/>
      <c r="E156" s="143"/>
      <c r="F156" s="143"/>
      <c r="G156" s="143"/>
      <c r="H156" s="143"/>
      <c r="I156" s="143"/>
    </row>
    <row r="157" spans="1:9" ht="15">
      <c r="A157" s="143"/>
      <c r="B157" s="141"/>
      <c r="C157" s="142"/>
      <c r="D157" s="143"/>
      <c r="E157" s="143"/>
      <c r="F157" s="143"/>
      <c r="G157" s="143"/>
      <c r="H157" s="143"/>
      <c r="I157" s="143"/>
    </row>
    <row r="158" spans="1:9" ht="15">
      <c r="A158" s="143"/>
      <c r="B158" s="141"/>
      <c r="C158" s="142"/>
      <c r="D158" s="143"/>
      <c r="E158" s="143"/>
      <c r="F158" s="143"/>
      <c r="G158" s="143"/>
      <c r="H158" s="143"/>
      <c r="I158" s="143"/>
    </row>
    <row r="159" spans="1:9" ht="15">
      <c r="A159" s="143"/>
      <c r="B159" s="141"/>
      <c r="C159" s="142"/>
      <c r="D159" s="143"/>
      <c r="E159" s="143"/>
      <c r="F159" s="143"/>
      <c r="G159" s="143"/>
      <c r="H159" s="143"/>
      <c r="I159" s="143"/>
    </row>
    <row r="160" spans="1:9" ht="15">
      <c r="A160" s="143"/>
      <c r="B160" s="141"/>
      <c r="C160" s="142"/>
      <c r="D160" s="143"/>
      <c r="E160" s="143"/>
      <c r="F160" s="143"/>
      <c r="G160" s="143"/>
      <c r="H160" s="143"/>
      <c r="I160" s="143"/>
    </row>
    <row r="161" spans="1:9" ht="15">
      <c r="A161" s="143"/>
      <c r="B161" s="141"/>
      <c r="C161" s="142"/>
      <c r="D161" s="143"/>
      <c r="E161" s="143"/>
      <c r="F161" s="143"/>
      <c r="G161" s="143"/>
      <c r="H161" s="143"/>
      <c r="I161" s="143"/>
    </row>
    <row r="162" spans="1:9" ht="15">
      <c r="A162" s="143"/>
      <c r="B162" s="141"/>
      <c r="C162" s="142"/>
      <c r="D162" s="143"/>
      <c r="E162" s="143"/>
      <c r="F162" s="143"/>
      <c r="G162" s="143"/>
      <c r="H162" s="143"/>
      <c r="I162" s="143"/>
    </row>
    <row r="163" spans="1:9" ht="15">
      <c r="A163" s="143"/>
      <c r="B163" s="141"/>
      <c r="C163" s="142"/>
      <c r="D163" s="143"/>
      <c r="E163" s="143"/>
      <c r="F163" s="143"/>
      <c r="G163" s="143"/>
      <c r="H163" s="143"/>
      <c r="I163" s="143"/>
    </row>
    <row r="164" spans="1:9" ht="15">
      <c r="A164" s="143"/>
      <c r="B164" s="141"/>
      <c r="C164" s="142"/>
      <c r="D164" s="143"/>
      <c r="E164" s="143"/>
      <c r="F164" s="143"/>
      <c r="G164" s="143"/>
      <c r="H164" s="143"/>
      <c r="I164" s="143"/>
    </row>
    <row r="165" spans="1:9" ht="15">
      <c r="A165" s="143"/>
      <c r="B165" s="141"/>
      <c r="C165" s="142"/>
      <c r="D165" s="143"/>
      <c r="E165" s="143"/>
      <c r="F165" s="143"/>
      <c r="G165" s="143"/>
      <c r="H165" s="143"/>
      <c r="I165" s="143"/>
    </row>
    <row r="166" spans="1:9" ht="15">
      <c r="A166" s="143"/>
      <c r="B166" s="141"/>
      <c r="C166" s="142"/>
      <c r="D166" s="143"/>
      <c r="E166" s="143"/>
      <c r="F166" s="143"/>
      <c r="G166" s="143"/>
      <c r="H166" s="143"/>
      <c r="I166" s="143"/>
    </row>
    <row r="167" spans="1:9" ht="15">
      <c r="A167" s="143"/>
      <c r="B167" s="141"/>
      <c r="C167" s="142"/>
      <c r="D167" s="143"/>
      <c r="E167" s="143"/>
      <c r="F167" s="143"/>
      <c r="G167" s="143"/>
      <c r="H167" s="143"/>
      <c r="I167" s="143"/>
    </row>
    <row r="168" spans="1:9" ht="15">
      <c r="A168" s="143"/>
      <c r="B168" s="141"/>
      <c r="C168" s="142"/>
      <c r="D168" s="143"/>
      <c r="E168" s="143"/>
      <c r="F168" s="143"/>
      <c r="G168" s="143"/>
      <c r="H168" s="143"/>
      <c r="I168" s="143"/>
    </row>
    <row r="169" spans="1:9" ht="15">
      <c r="A169" s="143"/>
      <c r="B169" s="141"/>
      <c r="C169" s="142"/>
      <c r="D169" s="143"/>
      <c r="E169" s="143"/>
      <c r="F169" s="143"/>
      <c r="G169" s="143"/>
      <c r="H169" s="143"/>
      <c r="I169" s="143"/>
    </row>
    <row r="170" spans="1:9" ht="15">
      <c r="A170" s="143"/>
      <c r="B170" s="141"/>
      <c r="C170" s="142"/>
      <c r="D170" s="143"/>
      <c r="E170" s="143"/>
      <c r="F170" s="143"/>
      <c r="G170" s="143"/>
      <c r="H170" s="143"/>
      <c r="I170" s="143"/>
    </row>
    <row r="171" spans="1:9" ht="15">
      <c r="A171" s="143"/>
      <c r="B171" s="141"/>
      <c r="C171" s="142"/>
      <c r="D171" s="143"/>
      <c r="E171" s="143"/>
      <c r="F171" s="143"/>
      <c r="G171" s="143"/>
      <c r="H171" s="143"/>
      <c r="I171" s="143"/>
    </row>
    <row r="172" spans="1:9" ht="15">
      <c r="A172" s="143"/>
      <c r="B172" s="141"/>
      <c r="C172" s="142"/>
      <c r="D172" s="143"/>
      <c r="E172" s="143"/>
      <c r="F172" s="143"/>
      <c r="G172" s="143"/>
      <c r="H172" s="143"/>
      <c r="I172" s="143"/>
    </row>
    <row r="173" spans="1:9" ht="15">
      <c r="A173" s="143"/>
      <c r="B173" s="141"/>
      <c r="C173" s="142"/>
      <c r="D173" s="143"/>
      <c r="E173" s="143"/>
      <c r="F173" s="143"/>
      <c r="G173" s="143"/>
      <c r="H173" s="143"/>
      <c r="I173" s="143"/>
    </row>
    <row r="174" spans="1:9" ht="15">
      <c r="A174" s="143"/>
      <c r="B174" s="141"/>
      <c r="C174" s="142"/>
      <c r="D174" s="143"/>
      <c r="E174" s="143"/>
      <c r="F174" s="143"/>
      <c r="G174" s="143"/>
      <c r="H174" s="143"/>
      <c r="I174" s="143"/>
    </row>
    <row r="175" spans="1:9" ht="15">
      <c r="A175" s="143"/>
      <c r="B175" s="141"/>
      <c r="C175" s="142"/>
      <c r="D175" s="143"/>
      <c r="E175" s="143"/>
      <c r="F175" s="143"/>
      <c r="G175" s="143"/>
      <c r="H175" s="143"/>
      <c r="I175" s="143"/>
    </row>
    <row r="176" spans="1:9" ht="15">
      <c r="A176" s="143"/>
      <c r="B176" s="141"/>
      <c r="C176" s="142"/>
      <c r="D176" s="143"/>
      <c r="E176" s="143"/>
      <c r="F176" s="143"/>
      <c r="G176" s="143"/>
      <c r="H176" s="143"/>
      <c r="I176" s="143"/>
    </row>
    <row r="177" spans="1:9" ht="15">
      <c r="A177" s="143"/>
      <c r="B177" s="141"/>
      <c r="C177" s="142"/>
      <c r="D177" s="143"/>
      <c r="E177" s="143"/>
      <c r="F177" s="143"/>
      <c r="G177" s="143"/>
      <c r="H177" s="143"/>
      <c r="I177" s="143"/>
    </row>
    <row r="178" spans="1:9" ht="15">
      <c r="A178" s="143"/>
      <c r="B178" s="141"/>
      <c r="C178" s="142"/>
      <c r="D178" s="143"/>
      <c r="E178" s="143"/>
      <c r="F178" s="143"/>
      <c r="G178" s="143"/>
      <c r="H178" s="143"/>
      <c r="I178" s="143"/>
    </row>
    <row r="179" spans="1:9" ht="15">
      <c r="A179" s="143"/>
      <c r="B179" s="141"/>
      <c r="C179" s="142"/>
      <c r="D179" s="143"/>
      <c r="E179" s="143"/>
      <c r="F179" s="143"/>
      <c r="G179" s="143"/>
      <c r="H179" s="143"/>
      <c r="I179" s="143"/>
    </row>
    <row r="180" spans="1:9" ht="15">
      <c r="A180" s="143"/>
      <c r="B180" s="141"/>
      <c r="C180" s="142"/>
      <c r="D180" s="143"/>
      <c r="E180" s="143"/>
      <c r="F180" s="143"/>
      <c r="G180" s="143"/>
      <c r="H180" s="143"/>
      <c r="I180" s="143"/>
    </row>
    <row r="181" spans="1:9" ht="15">
      <c r="A181" s="143"/>
      <c r="B181" s="141"/>
      <c r="C181" s="142"/>
      <c r="D181" s="143"/>
      <c r="E181" s="143"/>
      <c r="F181" s="143"/>
      <c r="G181" s="143"/>
      <c r="H181" s="143"/>
      <c r="I181" s="143"/>
    </row>
    <row r="182" spans="1:9" ht="15">
      <c r="A182" s="143"/>
      <c r="B182" s="141"/>
      <c r="C182" s="142"/>
      <c r="D182" s="143"/>
      <c r="E182" s="143"/>
      <c r="F182" s="143"/>
      <c r="G182" s="143"/>
      <c r="H182" s="143"/>
      <c r="I182" s="143"/>
    </row>
    <row r="183" spans="1:9" ht="15">
      <c r="A183" s="143"/>
      <c r="B183" s="141"/>
      <c r="C183" s="142"/>
      <c r="D183" s="143"/>
      <c r="E183" s="143"/>
      <c r="F183" s="143"/>
      <c r="G183" s="143"/>
      <c r="H183" s="143"/>
      <c r="I183" s="143"/>
    </row>
    <row r="184" spans="1:9" ht="15">
      <c r="A184" s="143"/>
      <c r="B184" s="141"/>
      <c r="C184" s="142"/>
      <c r="D184" s="143"/>
      <c r="E184" s="143"/>
      <c r="F184" s="143"/>
      <c r="G184" s="143"/>
      <c r="H184" s="143"/>
      <c r="I184" s="143"/>
    </row>
    <row r="185" spans="1:9" ht="15">
      <c r="A185" s="143"/>
      <c r="B185" s="141"/>
      <c r="C185" s="142"/>
      <c r="D185" s="143"/>
      <c r="E185" s="143"/>
      <c r="F185" s="143"/>
      <c r="G185" s="143"/>
      <c r="H185" s="143"/>
      <c r="I185" s="143"/>
    </row>
    <row r="186" spans="1:9" ht="15">
      <c r="A186" s="143"/>
      <c r="B186" s="141"/>
      <c r="C186" s="142"/>
      <c r="D186" s="143"/>
      <c r="E186" s="143"/>
      <c r="F186" s="143"/>
      <c r="G186" s="143"/>
      <c r="H186" s="143"/>
      <c r="I186" s="143"/>
    </row>
    <row r="187" spans="1:9" ht="15">
      <c r="A187" s="143"/>
      <c r="B187" s="141"/>
      <c r="C187" s="142"/>
      <c r="D187" s="143"/>
      <c r="E187" s="143"/>
      <c r="F187" s="143"/>
      <c r="G187" s="143"/>
      <c r="H187" s="143"/>
      <c r="I187" s="143"/>
    </row>
    <row r="188" spans="1:9" ht="15">
      <c r="A188" s="143"/>
      <c r="B188" s="141"/>
      <c r="C188" s="142"/>
      <c r="D188" s="143"/>
      <c r="E188" s="143"/>
      <c r="F188" s="143"/>
      <c r="G188" s="143"/>
      <c r="H188" s="143"/>
      <c r="I188" s="143"/>
    </row>
    <row r="189" spans="1:9" ht="15">
      <c r="A189" s="143"/>
      <c r="B189" s="141"/>
      <c r="C189" s="142"/>
      <c r="D189" s="143"/>
      <c r="E189" s="143"/>
      <c r="F189" s="143"/>
      <c r="G189" s="143"/>
      <c r="H189" s="143"/>
      <c r="I189" s="143"/>
    </row>
    <row r="190" spans="1:9" ht="15">
      <c r="A190" s="143"/>
      <c r="B190" s="141"/>
      <c r="C190" s="142"/>
      <c r="D190" s="143"/>
      <c r="E190" s="143"/>
      <c r="F190" s="143"/>
      <c r="G190" s="143"/>
      <c r="H190" s="143"/>
      <c r="I190" s="143"/>
    </row>
    <row r="191" spans="1:9" ht="15">
      <c r="A191" s="143"/>
      <c r="B191" s="141"/>
      <c r="C191" s="142"/>
      <c r="D191" s="143"/>
      <c r="E191" s="143"/>
      <c r="F191" s="143"/>
      <c r="G191" s="143"/>
      <c r="H191" s="143"/>
      <c r="I191" s="143"/>
    </row>
    <row r="192" spans="1:9" ht="15">
      <c r="A192" s="143"/>
      <c r="B192" s="141"/>
      <c r="C192" s="142"/>
      <c r="D192" s="143"/>
      <c r="E192" s="143"/>
      <c r="F192" s="143"/>
      <c r="G192" s="143"/>
      <c r="H192" s="143"/>
      <c r="I192" s="143"/>
    </row>
    <row r="193" spans="1:9" ht="15">
      <c r="A193" s="143"/>
      <c r="B193" s="141"/>
      <c r="C193" s="142"/>
      <c r="D193" s="143"/>
      <c r="E193" s="143"/>
      <c r="F193" s="143"/>
      <c r="G193" s="143"/>
      <c r="H193" s="143"/>
      <c r="I193" s="143"/>
    </row>
    <row r="194" spans="1:9" ht="15">
      <c r="A194" s="143"/>
      <c r="B194" s="141"/>
      <c r="C194" s="142"/>
      <c r="D194" s="143"/>
      <c r="E194" s="143"/>
      <c r="F194" s="143"/>
      <c r="G194" s="143"/>
      <c r="H194" s="143"/>
      <c r="I194" s="143"/>
    </row>
    <row r="195" spans="1:9" ht="15">
      <c r="A195" s="143"/>
      <c r="B195" s="141"/>
      <c r="C195" s="142"/>
      <c r="D195" s="143"/>
      <c r="E195" s="143"/>
      <c r="F195" s="143"/>
      <c r="G195" s="143"/>
      <c r="H195" s="143"/>
      <c r="I195" s="143"/>
    </row>
    <row r="196" spans="1:9" ht="15">
      <c r="A196" s="143"/>
      <c r="B196" s="141"/>
      <c r="C196" s="142"/>
      <c r="D196" s="143"/>
      <c r="E196" s="143"/>
      <c r="F196" s="143"/>
      <c r="G196" s="143"/>
      <c r="H196" s="143"/>
      <c r="I196" s="143"/>
    </row>
    <row r="197" spans="1:9" ht="15">
      <c r="A197" s="143"/>
      <c r="B197" s="141"/>
      <c r="C197" s="142"/>
      <c r="D197" s="143"/>
      <c r="E197" s="143"/>
      <c r="F197" s="143"/>
      <c r="G197" s="143"/>
      <c r="H197" s="143"/>
      <c r="I197" s="143"/>
    </row>
    <row r="198" spans="1:9" ht="15">
      <c r="A198" s="143"/>
      <c r="B198" s="141"/>
      <c r="C198" s="142"/>
      <c r="D198" s="143"/>
      <c r="E198" s="143"/>
      <c r="F198" s="143"/>
      <c r="G198" s="143"/>
      <c r="H198" s="143"/>
      <c r="I198" s="143"/>
    </row>
    <row r="199" spans="1:9" ht="15">
      <c r="A199" s="143"/>
      <c r="B199" s="141"/>
      <c r="C199" s="142"/>
      <c r="D199" s="143"/>
      <c r="E199" s="143"/>
      <c r="F199" s="143"/>
      <c r="G199" s="143"/>
      <c r="H199" s="143"/>
      <c r="I199" s="143"/>
    </row>
    <row r="200" spans="1:9" ht="15">
      <c r="A200" s="143"/>
      <c r="B200" s="141"/>
      <c r="C200" s="142"/>
      <c r="D200" s="143"/>
      <c r="E200" s="143"/>
      <c r="F200" s="143"/>
      <c r="G200" s="143"/>
      <c r="H200" s="143"/>
      <c r="I200" s="143"/>
    </row>
    <row r="201" spans="1:9" ht="15">
      <c r="A201" s="143"/>
      <c r="B201" s="141"/>
      <c r="C201" s="142"/>
      <c r="D201" s="143"/>
      <c r="E201" s="143"/>
      <c r="F201" s="143"/>
      <c r="G201" s="143"/>
      <c r="H201" s="143"/>
      <c r="I201" s="143"/>
    </row>
    <row r="202" spans="1:9" ht="15">
      <c r="A202" s="143"/>
      <c r="B202" s="141"/>
      <c r="C202" s="142"/>
      <c r="D202" s="143"/>
      <c r="E202" s="143"/>
      <c r="F202" s="143"/>
      <c r="G202" s="143"/>
      <c r="H202" s="143"/>
      <c r="I202" s="143"/>
    </row>
    <row r="203" spans="1:9" ht="15">
      <c r="A203" s="143"/>
      <c r="B203" s="141"/>
      <c r="C203" s="142"/>
      <c r="D203" s="143"/>
      <c r="E203" s="143"/>
      <c r="F203" s="143"/>
      <c r="G203" s="143"/>
      <c r="H203" s="143"/>
      <c r="I203" s="143"/>
    </row>
    <row r="204" spans="1:9" ht="15">
      <c r="A204" s="143"/>
      <c r="B204" s="141"/>
      <c r="C204" s="142"/>
      <c r="D204" s="143"/>
      <c r="E204" s="143"/>
      <c r="F204" s="143"/>
      <c r="G204" s="143"/>
      <c r="H204" s="143"/>
      <c r="I204" s="143"/>
    </row>
    <row r="205" spans="1:9" ht="15">
      <c r="A205" s="143"/>
      <c r="B205" s="141"/>
      <c r="C205" s="142"/>
      <c r="D205" s="143"/>
      <c r="E205" s="143"/>
      <c r="F205" s="143"/>
      <c r="G205" s="143"/>
      <c r="H205" s="143"/>
      <c r="I205" s="143"/>
    </row>
    <row r="206" spans="1:9" ht="15">
      <c r="A206" s="143"/>
      <c r="B206" s="141"/>
      <c r="C206" s="142"/>
      <c r="D206" s="143"/>
      <c r="E206" s="143"/>
      <c r="F206" s="143"/>
      <c r="G206" s="143"/>
      <c r="H206" s="143"/>
      <c r="I206" s="143"/>
    </row>
    <row r="207" spans="1:9" ht="15">
      <c r="A207" s="143"/>
      <c r="B207" s="141"/>
      <c r="C207" s="142"/>
      <c r="D207" s="143"/>
      <c r="E207" s="143"/>
      <c r="F207" s="143"/>
      <c r="G207" s="143"/>
      <c r="H207" s="143"/>
      <c r="I207" s="143"/>
    </row>
    <row r="208" spans="1:9" ht="15">
      <c r="A208" s="143"/>
      <c r="B208" s="141"/>
      <c r="C208" s="142"/>
      <c r="D208" s="143"/>
      <c r="E208" s="143"/>
      <c r="F208" s="143"/>
      <c r="G208" s="143"/>
      <c r="H208" s="143"/>
      <c r="I208" s="143"/>
    </row>
    <row r="209" spans="1:9" ht="15">
      <c r="A209" s="143"/>
      <c r="B209" s="141"/>
      <c r="C209" s="142"/>
      <c r="D209" s="143"/>
      <c r="E209" s="143"/>
      <c r="F209" s="143"/>
      <c r="G209" s="143"/>
      <c r="H209" s="143"/>
      <c r="I209" s="143"/>
    </row>
    <row r="210" spans="1:9" ht="15">
      <c r="A210" s="143"/>
      <c r="B210" s="141"/>
      <c r="C210" s="142"/>
      <c r="D210" s="143"/>
      <c r="E210" s="143"/>
      <c r="F210" s="143"/>
      <c r="G210" s="143"/>
      <c r="H210" s="143"/>
      <c r="I210" s="143"/>
    </row>
    <row r="211" spans="1:9" ht="15">
      <c r="A211" s="143"/>
      <c r="B211" s="141"/>
      <c r="C211" s="142"/>
      <c r="D211" s="143"/>
      <c r="E211" s="143"/>
      <c r="F211" s="143"/>
      <c r="G211" s="143"/>
      <c r="H211" s="143"/>
      <c r="I211" s="143"/>
    </row>
    <row r="212" spans="1:9" ht="15">
      <c r="A212" s="143"/>
      <c r="B212" s="141"/>
      <c r="C212" s="142"/>
      <c r="D212" s="143"/>
      <c r="E212" s="143"/>
      <c r="F212" s="143"/>
      <c r="G212" s="143"/>
      <c r="H212" s="143"/>
      <c r="I212" s="143"/>
    </row>
    <row r="213" spans="1:9" ht="15">
      <c r="A213" s="143"/>
      <c r="B213" s="141"/>
      <c r="C213" s="142"/>
      <c r="D213" s="143"/>
      <c r="E213" s="143"/>
      <c r="F213" s="143"/>
      <c r="G213" s="143"/>
      <c r="H213" s="143"/>
      <c r="I213" s="143"/>
    </row>
    <row r="214" spans="1:9" ht="15">
      <c r="A214" s="143"/>
      <c r="B214" s="141"/>
      <c r="C214" s="142"/>
      <c r="D214" s="143"/>
      <c r="E214" s="143"/>
      <c r="F214" s="143"/>
      <c r="G214" s="143"/>
      <c r="H214" s="143"/>
      <c r="I214" s="143"/>
    </row>
    <row r="215" spans="1:9" ht="15">
      <c r="A215" s="143"/>
      <c r="B215" s="141"/>
      <c r="C215" s="142"/>
      <c r="D215" s="143"/>
      <c r="E215" s="143"/>
      <c r="F215" s="143"/>
      <c r="G215" s="143"/>
      <c r="H215" s="143"/>
      <c r="I215" s="143"/>
    </row>
    <row r="216" spans="1:9" ht="15">
      <c r="A216" s="143"/>
      <c r="B216" s="141"/>
      <c r="C216" s="142"/>
      <c r="D216" s="143"/>
      <c r="E216" s="143"/>
      <c r="F216" s="143"/>
      <c r="G216" s="143"/>
      <c r="H216" s="143"/>
      <c r="I216" s="143"/>
    </row>
    <row r="217" spans="1:9" ht="15">
      <c r="A217" s="143"/>
      <c r="B217" s="141"/>
      <c r="C217" s="142"/>
      <c r="D217" s="143"/>
      <c r="E217" s="143"/>
      <c r="F217" s="143"/>
      <c r="G217" s="143"/>
      <c r="H217" s="143"/>
      <c r="I217" s="143"/>
    </row>
    <row r="218" spans="1:9" ht="15">
      <c r="A218" s="143"/>
      <c r="B218" s="141"/>
      <c r="C218" s="142"/>
      <c r="D218" s="143"/>
      <c r="E218" s="143"/>
      <c r="F218" s="143"/>
      <c r="G218" s="143"/>
      <c r="H218" s="143"/>
      <c r="I218" s="143"/>
    </row>
    <row r="219" spans="1:9" ht="15">
      <c r="A219" s="143"/>
      <c r="B219" s="141"/>
      <c r="C219" s="142"/>
      <c r="D219" s="143"/>
      <c r="E219" s="143"/>
      <c r="F219" s="143"/>
      <c r="G219" s="143"/>
      <c r="H219" s="143"/>
      <c r="I219" s="143"/>
    </row>
    <row r="220" spans="1:9" ht="15">
      <c r="A220" s="143"/>
      <c r="B220" s="141"/>
      <c r="C220" s="142"/>
      <c r="D220" s="143"/>
      <c r="E220" s="143"/>
      <c r="F220" s="143"/>
      <c r="G220" s="143"/>
      <c r="H220" s="143"/>
      <c r="I220" s="143"/>
    </row>
    <row r="221" spans="1:9" ht="15">
      <c r="A221" s="143"/>
      <c r="B221" s="141"/>
      <c r="C221" s="142"/>
      <c r="D221" s="143"/>
      <c r="E221" s="143"/>
      <c r="F221" s="143"/>
      <c r="G221" s="143"/>
      <c r="H221" s="143"/>
      <c r="I221" s="143"/>
    </row>
    <row r="222" spans="1:9" ht="15">
      <c r="A222" s="143"/>
      <c r="B222" s="141"/>
      <c r="C222" s="142"/>
      <c r="D222" s="143"/>
      <c r="E222" s="143"/>
      <c r="F222" s="143"/>
      <c r="G222" s="143"/>
      <c r="H222" s="143"/>
      <c r="I222" s="143"/>
    </row>
    <row r="223" spans="1:9" ht="15">
      <c r="A223" s="143"/>
      <c r="B223" s="141"/>
      <c r="C223" s="142"/>
      <c r="D223" s="143"/>
      <c r="E223" s="143"/>
      <c r="F223" s="143"/>
      <c r="G223" s="143"/>
      <c r="H223" s="143"/>
      <c r="I223" s="143"/>
    </row>
    <row r="224" spans="1:9" ht="15">
      <c r="A224" s="143"/>
      <c r="B224" s="141"/>
      <c r="C224" s="142"/>
      <c r="D224" s="143"/>
      <c r="E224" s="143"/>
      <c r="F224" s="143"/>
      <c r="G224" s="143"/>
      <c r="H224" s="143"/>
      <c r="I224" s="143"/>
    </row>
    <row r="225" spans="1:9" ht="15">
      <c r="A225" s="143"/>
      <c r="B225" s="141"/>
      <c r="C225" s="142"/>
      <c r="D225" s="143"/>
      <c r="E225" s="143"/>
      <c r="F225" s="143"/>
      <c r="G225" s="143"/>
      <c r="H225" s="143"/>
      <c r="I225" s="143"/>
    </row>
    <row r="226" spans="1:9" ht="15">
      <c r="A226" s="143"/>
      <c r="B226" s="141"/>
      <c r="C226" s="142"/>
      <c r="D226" s="143"/>
      <c r="E226" s="143"/>
      <c r="F226" s="143"/>
      <c r="G226" s="143"/>
      <c r="H226" s="143"/>
      <c r="I226" s="143"/>
    </row>
    <row r="227" spans="1:9" ht="15">
      <c r="A227" s="143"/>
      <c r="B227" s="141"/>
      <c r="C227" s="142"/>
      <c r="D227" s="143"/>
      <c r="E227" s="143"/>
      <c r="F227" s="143"/>
      <c r="G227" s="143"/>
      <c r="H227" s="143"/>
      <c r="I227" s="143"/>
    </row>
    <row r="228" spans="1:9" ht="15">
      <c r="A228" s="143"/>
      <c r="B228" s="141"/>
      <c r="C228" s="142"/>
      <c r="D228" s="143"/>
      <c r="E228" s="143"/>
      <c r="F228" s="143"/>
      <c r="G228" s="143"/>
      <c r="H228" s="143"/>
      <c r="I228" s="143"/>
    </row>
    <row r="229" spans="1:9" ht="15">
      <c r="A229" s="143"/>
      <c r="B229" s="141"/>
      <c r="C229" s="142"/>
      <c r="D229" s="143"/>
      <c r="E229" s="143"/>
      <c r="F229" s="143"/>
      <c r="G229" s="143"/>
      <c r="H229" s="143"/>
      <c r="I229" s="143"/>
    </row>
    <row r="230" spans="1:9" ht="15">
      <c r="A230" s="143"/>
      <c r="B230" s="141"/>
      <c r="C230" s="142"/>
      <c r="D230" s="143"/>
      <c r="E230" s="143"/>
      <c r="F230" s="143"/>
      <c r="G230" s="143"/>
      <c r="H230" s="143"/>
      <c r="I230" s="143"/>
    </row>
    <row r="231" spans="1:9" ht="15">
      <c r="A231" s="143"/>
      <c r="B231" s="141"/>
      <c r="C231" s="142"/>
      <c r="D231" s="143"/>
      <c r="E231" s="143"/>
      <c r="F231" s="143"/>
      <c r="G231" s="143"/>
      <c r="H231" s="143"/>
      <c r="I231" s="143"/>
    </row>
    <row r="232" spans="1:9" ht="15">
      <c r="A232" s="143"/>
      <c r="B232" s="141"/>
      <c r="C232" s="142"/>
      <c r="D232" s="143"/>
      <c r="E232" s="143"/>
      <c r="F232" s="143"/>
      <c r="G232" s="143"/>
      <c r="H232" s="143"/>
      <c r="I232" s="143"/>
    </row>
    <row r="233" spans="1:9" ht="15">
      <c r="A233" s="143"/>
      <c r="B233" s="141"/>
      <c r="C233" s="142"/>
      <c r="D233" s="143"/>
      <c r="E233" s="143"/>
      <c r="F233" s="143"/>
      <c r="G233" s="143"/>
      <c r="H233" s="143"/>
      <c r="I233" s="143"/>
    </row>
    <row r="234" spans="1:9" ht="15">
      <c r="A234" s="143"/>
      <c r="B234" s="141"/>
      <c r="C234" s="142"/>
      <c r="D234" s="143"/>
      <c r="E234" s="143"/>
      <c r="F234" s="143"/>
      <c r="G234" s="143"/>
      <c r="H234" s="143"/>
      <c r="I234" s="143"/>
    </row>
    <row r="235" spans="1:9" ht="15">
      <c r="A235" s="143"/>
      <c r="B235" s="141"/>
      <c r="C235" s="142"/>
      <c r="D235" s="143"/>
      <c r="E235" s="143"/>
      <c r="F235" s="143"/>
      <c r="G235" s="143"/>
      <c r="H235" s="143"/>
      <c r="I235" s="143"/>
    </row>
    <row r="236" spans="1:9" ht="15">
      <c r="A236" s="143"/>
      <c r="B236" s="141"/>
      <c r="C236" s="142"/>
      <c r="D236" s="143"/>
      <c r="E236" s="143"/>
      <c r="F236" s="143"/>
      <c r="G236" s="143"/>
      <c r="H236" s="143"/>
      <c r="I236" s="143"/>
    </row>
    <row r="237" spans="1:9" ht="15">
      <c r="A237" s="143"/>
      <c r="B237" s="141"/>
      <c r="C237" s="142"/>
      <c r="D237" s="143"/>
      <c r="E237" s="143"/>
      <c r="F237" s="143"/>
      <c r="G237" s="143"/>
      <c r="H237" s="143"/>
      <c r="I237" s="143"/>
    </row>
    <row r="238" spans="1:9" ht="15">
      <c r="A238" s="143"/>
      <c r="B238" s="141"/>
      <c r="C238" s="142"/>
      <c r="D238" s="143"/>
      <c r="E238" s="143"/>
      <c r="F238" s="143"/>
      <c r="G238" s="143"/>
      <c r="H238" s="143"/>
      <c r="I238" s="143"/>
    </row>
    <row r="239" spans="1:9" ht="15">
      <c r="A239" s="143"/>
      <c r="B239" s="141"/>
      <c r="C239" s="142"/>
      <c r="D239" s="143"/>
      <c r="E239" s="143"/>
      <c r="F239" s="143"/>
      <c r="G239" s="143"/>
      <c r="H239" s="143"/>
      <c r="I239" s="143"/>
    </row>
    <row r="240" spans="1:9" ht="15">
      <c r="A240" s="143"/>
      <c r="B240" s="141"/>
      <c r="C240" s="142"/>
      <c r="D240" s="143"/>
      <c r="E240" s="143"/>
      <c r="F240" s="143"/>
      <c r="G240" s="143"/>
      <c r="H240" s="143"/>
      <c r="I240" s="143"/>
    </row>
    <row r="241" spans="1:9" ht="15">
      <c r="A241" s="143"/>
      <c r="B241" s="141"/>
      <c r="C241" s="142"/>
      <c r="D241" s="143"/>
      <c r="E241" s="143"/>
      <c r="F241" s="143"/>
      <c r="G241" s="143"/>
      <c r="H241" s="143"/>
      <c r="I241" s="143"/>
    </row>
    <row r="242" spans="1:9" ht="15">
      <c r="A242" s="143"/>
      <c r="B242" s="141"/>
      <c r="C242" s="142"/>
      <c r="D242" s="143"/>
      <c r="E242" s="143"/>
      <c r="F242" s="143"/>
      <c r="G242" s="143"/>
      <c r="H242" s="143"/>
      <c r="I242" s="143"/>
    </row>
    <row r="243" spans="1:9" ht="15">
      <c r="A243" s="143"/>
      <c r="B243" s="141"/>
      <c r="C243" s="142"/>
      <c r="D243" s="143"/>
      <c r="E243" s="143"/>
      <c r="F243" s="143"/>
      <c r="G243" s="143"/>
      <c r="H243" s="143"/>
      <c r="I243" s="143"/>
    </row>
    <row r="244" spans="1:9" ht="15">
      <c r="A244" s="143"/>
      <c r="B244" s="141"/>
      <c r="C244" s="142"/>
      <c r="D244" s="143"/>
      <c r="E244" s="143"/>
      <c r="F244" s="143"/>
      <c r="G244" s="143"/>
      <c r="H244" s="143"/>
      <c r="I244" s="143"/>
    </row>
    <row r="245" spans="1:9" ht="15">
      <c r="A245" s="143"/>
      <c r="B245" s="141"/>
      <c r="C245" s="142"/>
      <c r="D245" s="143"/>
      <c r="E245" s="143"/>
      <c r="F245" s="143"/>
      <c r="G245" s="143"/>
      <c r="H245" s="143"/>
      <c r="I245" s="143"/>
    </row>
    <row r="246" spans="1:9" ht="15">
      <c r="A246" s="143"/>
      <c r="B246" s="141"/>
      <c r="C246" s="142"/>
      <c r="D246" s="143"/>
      <c r="E246" s="143"/>
      <c r="F246" s="143"/>
      <c r="G246" s="143"/>
      <c r="H246" s="143"/>
      <c r="I246" s="143"/>
    </row>
    <row r="247" spans="1:9" ht="15">
      <c r="A247" s="143"/>
      <c r="B247" s="141"/>
      <c r="C247" s="142"/>
      <c r="D247" s="143"/>
      <c r="E247" s="143"/>
      <c r="F247" s="143"/>
      <c r="G247" s="143"/>
      <c r="H247" s="143"/>
      <c r="I247" s="143"/>
    </row>
    <row r="248" spans="1:9" ht="15">
      <c r="A248" s="143"/>
      <c r="B248" s="141"/>
      <c r="C248" s="142"/>
      <c r="D248" s="143"/>
      <c r="E248" s="143"/>
      <c r="F248" s="143"/>
      <c r="G248" s="143"/>
      <c r="H248" s="143"/>
      <c r="I248" s="143"/>
    </row>
    <row r="249" spans="1:9" ht="15">
      <c r="A249" s="143"/>
      <c r="B249" s="141"/>
      <c r="C249" s="142"/>
      <c r="D249" s="143"/>
      <c r="E249" s="143"/>
      <c r="F249" s="143"/>
      <c r="G249" s="143"/>
      <c r="H249" s="143"/>
      <c r="I249" s="143"/>
    </row>
    <row r="250" spans="1:9" ht="15">
      <c r="A250" s="143"/>
      <c r="B250" s="141"/>
      <c r="C250" s="142"/>
      <c r="D250" s="143"/>
      <c r="E250" s="143"/>
      <c r="F250" s="143"/>
      <c r="G250" s="143"/>
      <c r="H250" s="143"/>
      <c r="I250" s="143"/>
    </row>
    <row r="251" spans="1:9" ht="15">
      <c r="A251" s="143"/>
      <c r="B251" s="141"/>
      <c r="C251" s="142"/>
      <c r="D251" s="143"/>
      <c r="E251" s="143"/>
      <c r="F251" s="143"/>
      <c r="G251" s="143"/>
      <c r="H251" s="143"/>
      <c r="I251" s="143"/>
    </row>
    <row r="252" spans="1:9" ht="15">
      <c r="A252" s="143"/>
      <c r="B252" s="141"/>
      <c r="C252" s="142"/>
      <c r="D252" s="143"/>
      <c r="E252" s="143"/>
      <c r="F252" s="143"/>
      <c r="G252" s="143"/>
      <c r="H252" s="143"/>
      <c r="I252" s="143"/>
    </row>
    <row r="253" spans="1:9" ht="15">
      <c r="A253" s="143"/>
      <c r="B253" s="141"/>
      <c r="C253" s="142"/>
      <c r="D253" s="143"/>
      <c r="E253" s="143"/>
      <c r="F253" s="143"/>
      <c r="G253" s="143"/>
      <c r="H253" s="143"/>
      <c r="I253" s="143"/>
    </row>
    <row r="254" spans="1:9" ht="15">
      <c r="A254" s="143"/>
      <c r="B254" s="141"/>
      <c r="C254" s="142"/>
      <c r="D254" s="143"/>
      <c r="E254" s="143"/>
      <c r="F254" s="143"/>
      <c r="G254" s="143"/>
      <c r="H254" s="143"/>
      <c r="I254" s="143"/>
    </row>
    <row r="255" spans="1:9" ht="15">
      <c r="A255" s="143"/>
      <c r="B255" s="141"/>
      <c r="C255" s="142"/>
      <c r="D255" s="143"/>
      <c r="E255" s="143"/>
      <c r="F255" s="143"/>
      <c r="G255" s="143"/>
      <c r="H255" s="143"/>
      <c r="I255" s="143"/>
    </row>
    <row r="256" spans="1:9" ht="15">
      <c r="A256" s="143"/>
      <c r="B256" s="141"/>
      <c r="C256" s="142"/>
      <c r="D256" s="143"/>
      <c r="E256" s="143"/>
      <c r="F256" s="143"/>
      <c r="G256" s="143"/>
      <c r="H256" s="143"/>
      <c r="I256" s="143"/>
    </row>
    <row r="257" spans="1:9" ht="15">
      <c r="A257" s="143"/>
      <c r="B257" s="141"/>
      <c r="C257" s="142"/>
      <c r="D257" s="143"/>
      <c r="E257" s="143"/>
      <c r="F257" s="143"/>
      <c r="G257" s="143"/>
      <c r="H257" s="143"/>
      <c r="I257" s="143"/>
    </row>
    <row r="258" spans="1:9" ht="15">
      <c r="A258" s="143"/>
      <c r="B258" s="141"/>
      <c r="C258" s="142"/>
      <c r="D258" s="143"/>
      <c r="E258" s="143"/>
      <c r="F258" s="143"/>
      <c r="G258" s="143"/>
      <c r="H258" s="143"/>
      <c r="I258" s="143"/>
    </row>
    <row r="259" spans="1:9" ht="15">
      <c r="A259" s="143"/>
      <c r="B259" s="141"/>
      <c r="C259" s="142"/>
      <c r="D259" s="143"/>
      <c r="E259" s="143"/>
      <c r="F259" s="143"/>
      <c r="G259" s="143"/>
      <c r="H259" s="143"/>
      <c r="I259" s="143"/>
    </row>
    <row r="260" spans="1:9" ht="15">
      <c r="A260" s="143"/>
      <c r="B260" s="141"/>
      <c r="C260" s="142"/>
      <c r="D260" s="143"/>
      <c r="E260" s="143"/>
      <c r="F260" s="143"/>
      <c r="G260" s="143"/>
      <c r="H260" s="143"/>
      <c r="I260" s="143"/>
    </row>
    <row r="261" spans="1:9" ht="15">
      <c r="A261" s="143"/>
      <c r="B261" s="141"/>
      <c r="C261" s="142"/>
      <c r="D261" s="143"/>
      <c r="E261" s="143"/>
      <c r="F261" s="143"/>
      <c r="G261" s="143"/>
      <c r="H261" s="143"/>
      <c r="I261" s="143"/>
    </row>
    <row r="262" spans="1:9" ht="15">
      <c r="A262" s="143"/>
      <c r="B262" s="141"/>
      <c r="C262" s="142"/>
      <c r="D262" s="143"/>
      <c r="E262" s="143"/>
      <c r="F262" s="143"/>
      <c r="G262" s="143"/>
      <c r="H262" s="143"/>
      <c r="I262" s="143"/>
    </row>
    <row r="263" spans="1:9" ht="15">
      <c r="A263" s="143"/>
      <c r="B263" s="141"/>
      <c r="C263" s="142"/>
      <c r="D263" s="143"/>
      <c r="E263" s="143"/>
      <c r="F263" s="143"/>
      <c r="G263" s="143"/>
      <c r="H263" s="143"/>
      <c r="I263" s="143"/>
    </row>
    <row r="264" spans="1:9" ht="15">
      <c r="A264" s="143"/>
      <c r="B264" s="141"/>
      <c r="C264" s="142"/>
      <c r="D264" s="143"/>
      <c r="E264" s="143"/>
      <c r="F264" s="143"/>
      <c r="G264" s="143"/>
      <c r="H264" s="143"/>
      <c r="I264" s="143"/>
    </row>
  </sheetData>
  <autoFilter ref="A9:I89"/>
  <printOptions horizontalCentered="1"/>
  <pageMargins left="0" right="0" top="0.1968503937007874" bottom="0.3937007874015748" header="0" footer="0"/>
  <pageSetup fitToHeight="2" fitToWidth="1" horizontalDpi="360" verticalDpi="36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A1">
      <selection activeCell="A7" sqref="A7"/>
    </sheetView>
  </sheetViews>
  <sheetFormatPr defaultColWidth="9.140625" defaultRowHeight="12.75"/>
  <cols>
    <col min="1" max="1" width="22.57421875" style="3" customWidth="1"/>
    <col min="2" max="4" width="17.7109375" style="0" customWidth="1"/>
    <col min="5" max="5" width="20.57421875" style="0" customWidth="1"/>
    <col min="6" max="6" width="19.00390625" style="0" bestFit="1" customWidth="1"/>
    <col min="7" max="8" width="17.7109375" style="0" customWidth="1"/>
    <col min="9" max="9" width="17.57421875" style="0" customWidth="1"/>
    <col min="10" max="12" width="17.7109375" style="0" customWidth="1"/>
  </cols>
  <sheetData>
    <row r="1" spans="4:10" ht="15">
      <c r="D1" s="54"/>
      <c r="G1" s="54" t="str">
        <f>Startlist!$F1</f>
        <v> </v>
      </c>
      <c r="I1" s="54"/>
      <c r="J1" s="54"/>
    </row>
    <row r="2" spans="4:10" ht="15.75">
      <c r="D2" s="1"/>
      <c r="G2" s="1" t="str">
        <f>Startlist!$F4</f>
        <v>Tartu Rally 2014</v>
      </c>
      <c r="I2" s="1"/>
      <c r="J2" s="1"/>
    </row>
    <row r="3" spans="4:10" ht="15">
      <c r="D3" s="54"/>
      <c r="G3" s="54" t="str">
        <f>Startlist!$F5</f>
        <v>September 12.-13.2014</v>
      </c>
      <c r="I3" s="54"/>
      <c r="J3" s="54"/>
    </row>
    <row r="4" spans="4:10" ht="15">
      <c r="D4" s="54"/>
      <c r="G4" s="54" t="str">
        <f>Startlist!$F6</f>
        <v>Tartu, Tartumaa</v>
      </c>
      <c r="I4" s="54"/>
      <c r="J4" s="54"/>
    </row>
    <row r="6" spans="1:12" ht="15">
      <c r="A6" s="6" t="s">
        <v>390</v>
      </c>
      <c r="K6" s="102"/>
      <c r="L6" s="102"/>
    </row>
    <row r="7" spans="1:12" ht="12.75">
      <c r="A7" s="76" t="s">
        <v>380</v>
      </c>
      <c r="B7" s="18"/>
      <c r="C7" s="18"/>
      <c r="D7" s="19"/>
      <c r="E7" s="18"/>
      <c r="F7" s="18"/>
      <c r="G7" s="19"/>
      <c r="H7" s="19"/>
      <c r="I7" s="19"/>
      <c r="J7" s="19"/>
      <c r="K7" s="20"/>
      <c r="L7" s="20"/>
    </row>
    <row r="8" spans="1:12" ht="12.75">
      <c r="A8" s="77"/>
      <c r="B8" s="60" t="s">
        <v>395</v>
      </c>
      <c r="C8" s="59" t="s">
        <v>394</v>
      </c>
      <c r="D8" s="60" t="s">
        <v>322</v>
      </c>
      <c r="E8" s="59" t="s">
        <v>397</v>
      </c>
      <c r="F8" s="59" t="s">
        <v>396</v>
      </c>
      <c r="G8" s="60" t="s">
        <v>382</v>
      </c>
      <c r="H8" s="60" t="s">
        <v>403</v>
      </c>
      <c r="I8" s="60" t="s">
        <v>398</v>
      </c>
      <c r="J8" s="60" t="s">
        <v>384</v>
      </c>
      <c r="K8" s="60" t="s">
        <v>383</v>
      </c>
      <c r="L8" s="60" t="s">
        <v>347</v>
      </c>
    </row>
    <row r="9" spans="1:12" ht="12.75" customHeight="1">
      <c r="A9" s="81" t="s">
        <v>1866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12.75" customHeight="1">
      <c r="A10" s="82" t="s">
        <v>1867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ht="12.75" customHeight="1">
      <c r="A11" s="83" t="s">
        <v>1868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12.75" customHeight="1">
      <c r="A12" s="81" t="s">
        <v>1869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2.75" customHeight="1">
      <c r="A13" s="82" t="s">
        <v>1870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ht="12.75" customHeight="1">
      <c r="A14" s="83" t="s">
        <v>1868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 ht="12.75" customHeight="1">
      <c r="A15" s="81" t="s">
        <v>1609</v>
      </c>
      <c r="B15" s="73" t="s">
        <v>1131</v>
      </c>
      <c r="C15" s="73" t="s">
        <v>915</v>
      </c>
      <c r="D15" s="73" t="s">
        <v>937</v>
      </c>
      <c r="E15" s="73" t="s">
        <v>943</v>
      </c>
      <c r="F15" s="73" t="s">
        <v>1085</v>
      </c>
      <c r="G15" s="73" t="s">
        <v>1181</v>
      </c>
      <c r="H15" s="73" t="s">
        <v>956</v>
      </c>
      <c r="I15" s="73" t="s">
        <v>962</v>
      </c>
      <c r="J15" s="73" t="s">
        <v>1062</v>
      </c>
      <c r="K15" s="73" t="s">
        <v>1217</v>
      </c>
      <c r="L15" s="73" t="s">
        <v>1306</v>
      </c>
    </row>
    <row r="16" spans="1:12" ht="12.75" customHeight="1">
      <c r="A16" s="82" t="s">
        <v>1610</v>
      </c>
      <c r="B16" s="75" t="s">
        <v>1611</v>
      </c>
      <c r="C16" s="75" t="s">
        <v>1612</v>
      </c>
      <c r="D16" s="75" t="s">
        <v>1613</v>
      </c>
      <c r="E16" s="75" t="s">
        <v>1614</v>
      </c>
      <c r="F16" s="75" t="s">
        <v>1615</v>
      </c>
      <c r="G16" s="75" t="s">
        <v>1616</v>
      </c>
      <c r="H16" s="75" t="s">
        <v>1617</v>
      </c>
      <c r="I16" s="75" t="s">
        <v>1618</v>
      </c>
      <c r="J16" s="75" t="s">
        <v>1619</v>
      </c>
      <c r="K16" s="75" t="s">
        <v>1620</v>
      </c>
      <c r="L16" s="75" t="s">
        <v>1621</v>
      </c>
    </row>
    <row r="17" spans="1:12" ht="12.75" customHeight="1">
      <c r="A17" s="83" t="s">
        <v>1622</v>
      </c>
      <c r="B17" s="79" t="s">
        <v>1623</v>
      </c>
      <c r="C17" s="79" t="s">
        <v>1624</v>
      </c>
      <c r="D17" s="79" t="s">
        <v>1625</v>
      </c>
      <c r="E17" s="79" t="s">
        <v>1626</v>
      </c>
      <c r="F17" s="79" t="s">
        <v>1627</v>
      </c>
      <c r="G17" s="79" t="s">
        <v>1628</v>
      </c>
      <c r="H17" s="79" t="s">
        <v>1629</v>
      </c>
      <c r="I17" s="79" t="s">
        <v>1630</v>
      </c>
      <c r="J17" s="79" t="s">
        <v>1631</v>
      </c>
      <c r="K17" s="79" t="s">
        <v>1632</v>
      </c>
      <c r="L17" s="79" t="s">
        <v>1633</v>
      </c>
    </row>
    <row r="18" spans="1:12" ht="12.75" customHeight="1">
      <c r="A18" s="81" t="s">
        <v>1634</v>
      </c>
      <c r="B18" s="73" t="s">
        <v>1116</v>
      </c>
      <c r="C18" s="73" t="s">
        <v>905</v>
      </c>
      <c r="D18" s="73" t="s">
        <v>938</v>
      </c>
      <c r="E18" s="73" t="s">
        <v>944</v>
      </c>
      <c r="F18" s="73" t="s">
        <v>1069</v>
      </c>
      <c r="G18" s="73" t="s">
        <v>1182</v>
      </c>
      <c r="H18" s="73" t="s">
        <v>957</v>
      </c>
      <c r="I18" s="73" t="s">
        <v>963</v>
      </c>
      <c r="J18" s="73" t="s">
        <v>1079</v>
      </c>
      <c r="K18" s="73" t="s">
        <v>1259</v>
      </c>
      <c r="L18" s="73" t="s">
        <v>1307</v>
      </c>
    </row>
    <row r="19" spans="1:12" ht="12.75" customHeight="1">
      <c r="A19" s="82" t="s">
        <v>1635</v>
      </c>
      <c r="B19" s="75" t="s">
        <v>1636</v>
      </c>
      <c r="C19" s="75" t="s">
        <v>1637</v>
      </c>
      <c r="D19" s="75" t="s">
        <v>1638</v>
      </c>
      <c r="E19" s="75" t="s">
        <v>1639</v>
      </c>
      <c r="F19" s="75" t="s">
        <v>1640</v>
      </c>
      <c r="G19" s="75" t="s">
        <v>1641</v>
      </c>
      <c r="H19" s="75" t="s">
        <v>1642</v>
      </c>
      <c r="I19" s="75" t="s">
        <v>1643</v>
      </c>
      <c r="J19" s="75" t="s">
        <v>1644</v>
      </c>
      <c r="K19" s="75" t="s">
        <v>1645</v>
      </c>
      <c r="L19" s="75" t="s">
        <v>1646</v>
      </c>
    </row>
    <row r="20" spans="1:12" ht="12.75" customHeight="1">
      <c r="A20" s="82" t="s">
        <v>1622</v>
      </c>
      <c r="B20" s="84" t="s">
        <v>1623</v>
      </c>
      <c r="C20" s="84" t="s">
        <v>1647</v>
      </c>
      <c r="D20" s="84" t="s">
        <v>1625</v>
      </c>
      <c r="E20" s="84" t="s">
        <v>1626</v>
      </c>
      <c r="F20" s="84" t="s">
        <v>1648</v>
      </c>
      <c r="G20" s="84" t="s">
        <v>1628</v>
      </c>
      <c r="H20" s="84" t="s">
        <v>1629</v>
      </c>
      <c r="I20" s="84" t="s">
        <v>1630</v>
      </c>
      <c r="J20" s="84" t="s">
        <v>1649</v>
      </c>
      <c r="K20" s="84" t="s">
        <v>1650</v>
      </c>
      <c r="L20" s="84" t="s">
        <v>1633</v>
      </c>
    </row>
    <row r="21" spans="1:12" ht="12.75" customHeight="1">
      <c r="A21" s="83"/>
      <c r="B21" s="79" t="s">
        <v>1651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2.75" customHeight="1">
      <c r="A22" s="81" t="s">
        <v>1652</v>
      </c>
      <c r="B22" s="73" t="s">
        <v>1463</v>
      </c>
      <c r="C22" s="73" t="s">
        <v>1428</v>
      </c>
      <c r="D22" s="73" t="s">
        <v>1431</v>
      </c>
      <c r="E22" s="73" t="s">
        <v>1433</v>
      </c>
      <c r="F22" s="73" t="s">
        <v>1464</v>
      </c>
      <c r="G22" s="73" t="s">
        <v>1475</v>
      </c>
      <c r="H22" s="73" t="s">
        <v>1441</v>
      </c>
      <c r="I22" s="73" t="s">
        <v>1438</v>
      </c>
      <c r="J22" s="73" t="s">
        <v>1453</v>
      </c>
      <c r="K22" s="73" t="s">
        <v>1487</v>
      </c>
      <c r="L22" s="73" t="s">
        <v>1535</v>
      </c>
    </row>
    <row r="23" spans="1:12" ht="12.75" customHeight="1">
      <c r="A23" s="82" t="s">
        <v>1653</v>
      </c>
      <c r="B23" s="75" t="s">
        <v>1654</v>
      </c>
      <c r="C23" s="75" t="s">
        <v>1655</v>
      </c>
      <c r="D23" s="75" t="s">
        <v>1656</v>
      </c>
      <c r="E23" s="75" t="s">
        <v>1657</v>
      </c>
      <c r="F23" s="75" t="s">
        <v>1658</v>
      </c>
      <c r="G23" s="75" t="s">
        <v>1659</v>
      </c>
      <c r="H23" s="75" t="s">
        <v>1660</v>
      </c>
      <c r="I23" s="75" t="s">
        <v>1661</v>
      </c>
      <c r="J23" s="75" t="s">
        <v>1662</v>
      </c>
      <c r="K23" s="75" t="s">
        <v>1663</v>
      </c>
      <c r="L23" s="75" t="s">
        <v>1664</v>
      </c>
    </row>
    <row r="24" spans="1:12" ht="12.75" customHeight="1">
      <c r="A24" s="83" t="s">
        <v>1665</v>
      </c>
      <c r="B24" s="79" t="s">
        <v>1623</v>
      </c>
      <c r="C24" s="79" t="s">
        <v>1666</v>
      </c>
      <c r="D24" s="79" t="s">
        <v>1625</v>
      </c>
      <c r="E24" s="79" t="s">
        <v>1626</v>
      </c>
      <c r="F24" s="79" t="s">
        <v>1667</v>
      </c>
      <c r="G24" s="79" t="s">
        <v>1668</v>
      </c>
      <c r="H24" s="79" t="s">
        <v>1669</v>
      </c>
      <c r="I24" s="79" t="s">
        <v>1670</v>
      </c>
      <c r="J24" s="79" t="s">
        <v>1631</v>
      </c>
      <c r="K24" s="79" t="s">
        <v>1671</v>
      </c>
      <c r="L24" s="79" t="s">
        <v>1633</v>
      </c>
    </row>
    <row r="25" spans="1:12" ht="12.75" customHeight="1">
      <c r="A25" s="81" t="s">
        <v>1672</v>
      </c>
      <c r="B25" s="73" t="s">
        <v>1576</v>
      </c>
      <c r="C25" s="73" t="s">
        <v>1560</v>
      </c>
      <c r="D25" s="73" t="s">
        <v>1573</v>
      </c>
      <c r="E25" s="73" t="s">
        <v>1580</v>
      </c>
      <c r="F25" s="73" t="s">
        <v>1711</v>
      </c>
      <c r="G25" s="73" t="s">
        <v>1734</v>
      </c>
      <c r="H25" s="73" t="s">
        <v>1582</v>
      </c>
      <c r="I25" s="73" t="s">
        <v>1575</v>
      </c>
      <c r="J25" s="73" t="s">
        <v>1594</v>
      </c>
      <c r="K25" s="73" t="s">
        <v>1767</v>
      </c>
      <c r="L25" s="73" t="s">
        <v>1820</v>
      </c>
    </row>
    <row r="26" spans="1:12" ht="12.75" customHeight="1">
      <c r="A26" s="82" t="s">
        <v>1673</v>
      </c>
      <c r="B26" s="75" t="s">
        <v>1871</v>
      </c>
      <c r="C26" s="75" t="s">
        <v>1674</v>
      </c>
      <c r="D26" s="75" t="s">
        <v>1675</v>
      </c>
      <c r="E26" s="75" t="s">
        <v>1676</v>
      </c>
      <c r="F26" s="75" t="s">
        <v>1872</v>
      </c>
      <c r="G26" s="75" t="s">
        <v>1873</v>
      </c>
      <c r="H26" s="75" t="s">
        <v>1677</v>
      </c>
      <c r="I26" s="75" t="s">
        <v>1678</v>
      </c>
      <c r="J26" s="75" t="s">
        <v>1679</v>
      </c>
      <c r="K26" s="75" t="s">
        <v>1874</v>
      </c>
      <c r="L26" s="75" t="s">
        <v>1875</v>
      </c>
    </row>
    <row r="27" spans="1:12" ht="12.75" customHeight="1">
      <c r="A27" s="83" t="s">
        <v>1680</v>
      </c>
      <c r="B27" s="79" t="s">
        <v>1623</v>
      </c>
      <c r="C27" s="79" t="s">
        <v>1647</v>
      </c>
      <c r="D27" s="79" t="s">
        <v>1625</v>
      </c>
      <c r="E27" s="79" t="s">
        <v>1626</v>
      </c>
      <c r="F27" s="79" t="s">
        <v>1667</v>
      </c>
      <c r="G27" s="79" t="s">
        <v>1668</v>
      </c>
      <c r="H27" s="79" t="s">
        <v>1669</v>
      </c>
      <c r="I27" s="79" t="s">
        <v>1630</v>
      </c>
      <c r="J27" s="79" t="s">
        <v>1631</v>
      </c>
      <c r="K27" s="79" t="s">
        <v>1671</v>
      </c>
      <c r="L27" s="79" t="s">
        <v>1633</v>
      </c>
    </row>
    <row r="28" spans="1:12" ht="12.75" customHeight="1">
      <c r="A28" s="81" t="s">
        <v>1681</v>
      </c>
      <c r="B28" s="73" t="s">
        <v>1714</v>
      </c>
      <c r="C28" s="73" t="s">
        <v>1563</v>
      </c>
      <c r="D28" s="73" t="s">
        <v>1574</v>
      </c>
      <c r="E28" s="73" t="s">
        <v>1578</v>
      </c>
      <c r="F28" s="73" t="s">
        <v>1703</v>
      </c>
      <c r="G28" s="73" t="s">
        <v>1735</v>
      </c>
      <c r="H28" s="73" t="s">
        <v>1583</v>
      </c>
      <c r="I28" s="73" t="s">
        <v>1576</v>
      </c>
      <c r="J28" s="73" t="s">
        <v>1595</v>
      </c>
      <c r="K28" s="73" t="s">
        <v>1768</v>
      </c>
      <c r="L28" s="73" t="s">
        <v>1821</v>
      </c>
    </row>
    <row r="29" spans="1:12" ht="12.75" customHeight="1">
      <c r="A29" s="82" t="s">
        <v>1682</v>
      </c>
      <c r="B29" s="75" t="s">
        <v>1876</v>
      </c>
      <c r="C29" s="75" t="s">
        <v>1683</v>
      </c>
      <c r="D29" s="75" t="s">
        <v>1684</v>
      </c>
      <c r="E29" s="75" t="s">
        <v>1685</v>
      </c>
      <c r="F29" s="75" t="s">
        <v>1877</v>
      </c>
      <c r="G29" s="75" t="s">
        <v>1878</v>
      </c>
      <c r="H29" s="75" t="s">
        <v>1686</v>
      </c>
      <c r="I29" s="75" t="s">
        <v>1687</v>
      </c>
      <c r="J29" s="75" t="s">
        <v>1688</v>
      </c>
      <c r="K29" s="75" t="s">
        <v>1879</v>
      </c>
      <c r="L29" s="75" t="s">
        <v>1880</v>
      </c>
    </row>
    <row r="30" spans="1:12" ht="12.75" customHeight="1">
      <c r="A30" s="83" t="s">
        <v>1689</v>
      </c>
      <c r="B30" s="79" t="s">
        <v>1623</v>
      </c>
      <c r="C30" s="79" t="s">
        <v>1651</v>
      </c>
      <c r="D30" s="79" t="s">
        <v>1625</v>
      </c>
      <c r="E30" s="79" t="s">
        <v>1690</v>
      </c>
      <c r="F30" s="79" t="s">
        <v>1627</v>
      </c>
      <c r="G30" s="79" t="s">
        <v>1668</v>
      </c>
      <c r="H30" s="79" t="s">
        <v>1669</v>
      </c>
      <c r="I30" s="79" t="s">
        <v>1630</v>
      </c>
      <c r="J30" s="79" t="s">
        <v>1631</v>
      </c>
      <c r="K30" s="79" t="s">
        <v>1671</v>
      </c>
      <c r="L30" s="79" t="s">
        <v>1633</v>
      </c>
    </row>
    <row r="31" spans="1:12" ht="12.75" customHeight="1">
      <c r="A31" s="81" t="s">
        <v>55</v>
      </c>
      <c r="B31" s="73" t="s">
        <v>1995</v>
      </c>
      <c r="C31" s="73" t="s">
        <v>1906</v>
      </c>
      <c r="D31" s="73" t="s">
        <v>1916</v>
      </c>
      <c r="E31" s="73" t="s">
        <v>1925</v>
      </c>
      <c r="F31" s="73" t="s">
        <v>1984</v>
      </c>
      <c r="G31" s="73" t="s">
        <v>2031</v>
      </c>
      <c r="H31" s="73" t="s">
        <v>1961</v>
      </c>
      <c r="I31" s="73" t="s">
        <v>1921</v>
      </c>
      <c r="J31" s="73" t="s">
        <v>1956</v>
      </c>
      <c r="K31" s="73" t="s">
        <v>2074</v>
      </c>
      <c r="L31" s="73" t="s">
        <v>2128</v>
      </c>
    </row>
    <row r="32" spans="1:12" ht="12.75" customHeight="1">
      <c r="A32" s="82" t="s">
        <v>56</v>
      </c>
      <c r="B32" s="75" t="s">
        <v>57</v>
      </c>
      <c r="C32" s="75" t="s">
        <v>58</v>
      </c>
      <c r="D32" s="75" t="s">
        <v>59</v>
      </c>
      <c r="E32" s="75" t="s">
        <v>60</v>
      </c>
      <c r="F32" s="75" t="s">
        <v>61</v>
      </c>
      <c r="G32" s="75" t="s">
        <v>62</v>
      </c>
      <c r="H32" s="75" t="s">
        <v>63</v>
      </c>
      <c r="I32" s="75" t="s">
        <v>64</v>
      </c>
      <c r="J32" s="75" t="s">
        <v>65</v>
      </c>
      <c r="K32" s="75" t="s">
        <v>66</v>
      </c>
      <c r="L32" s="75" t="s">
        <v>67</v>
      </c>
    </row>
    <row r="33" spans="1:12" ht="12.75" customHeight="1">
      <c r="A33" s="83" t="s">
        <v>68</v>
      </c>
      <c r="B33" s="79" t="s">
        <v>1623</v>
      </c>
      <c r="C33" s="79" t="s">
        <v>1647</v>
      </c>
      <c r="D33" s="79" t="s">
        <v>1625</v>
      </c>
      <c r="E33" s="79" t="s">
        <v>1690</v>
      </c>
      <c r="F33" s="79" t="s">
        <v>1648</v>
      </c>
      <c r="G33" s="79" t="s">
        <v>1668</v>
      </c>
      <c r="H33" s="79" t="s">
        <v>1669</v>
      </c>
      <c r="I33" s="79" t="s">
        <v>1630</v>
      </c>
      <c r="J33" s="79" t="s">
        <v>1631</v>
      </c>
      <c r="K33" s="79" t="s">
        <v>1671</v>
      </c>
      <c r="L33" s="79" t="s">
        <v>69</v>
      </c>
    </row>
    <row r="34" spans="1:12" ht="12.75" customHeight="1">
      <c r="A34" s="81" t="s">
        <v>70</v>
      </c>
      <c r="B34" s="73" t="s">
        <v>1996</v>
      </c>
      <c r="C34" s="73" t="s">
        <v>1907</v>
      </c>
      <c r="D34" s="73" t="s">
        <v>1917</v>
      </c>
      <c r="E34" s="73" t="s">
        <v>1930</v>
      </c>
      <c r="F34" s="73" t="s">
        <v>1999</v>
      </c>
      <c r="G34" s="73" t="s">
        <v>2032</v>
      </c>
      <c r="H34" s="73" t="s">
        <v>1972</v>
      </c>
      <c r="I34" s="73" t="s">
        <v>1922</v>
      </c>
      <c r="J34" s="73" t="s">
        <v>1957</v>
      </c>
      <c r="K34" s="73" t="s">
        <v>2075</v>
      </c>
      <c r="L34" s="73" t="s">
        <v>2129</v>
      </c>
    </row>
    <row r="35" spans="1:12" ht="12.75" customHeight="1">
      <c r="A35" s="82" t="s">
        <v>71</v>
      </c>
      <c r="B35" s="75" t="s">
        <v>72</v>
      </c>
      <c r="C35" s="75" t="s">
        <v>73</v>
      </c>
      <c r="D35" s="75" t="s">
        <v>74</v>
      </c>
      <c r="E35" s="75" t="s">
        <v>75</v>
      </c>
      <c r="F35" s="75" t="s">
        <v>76</v>
      </c>
      <c r="G35" s="75" t="s">
        <v>77</v>
      </c>
      <c r="H35" s="75" t="s">
        <v>78</v>
      </c>
      <c r="I35" s="75" t="s">
        <v>79</v>
      </c>
      <c r="J35" s="75" t="s">
        <v>80</v>
      </c>
      <c r="K35" s="75" t="s">
        <v>81</v>
      </c>
      <c r="L35" s="75" t="s">
        <v>82</v>
      </c>
    </row>
    <row r="36" spans="1:12" ht="12.75" customHeight="1">
      <c r="A36" s="82" t="s">
        <v>1689</v>
      </c>
      <c r="B36" s="84" t="s">
        <v>1623</v>
      </c>
      <c r="C36" s="84" t="s">
        <v>1647</v>
      </c>
      <c r="D36" s="84" t="s">
        <v>1625</v>
      </c>
      <c r="E36" s="84" t="s">
        <v>1626</v>
      </c>
      <c r="F36" s="84" t="s">
        <v>1627</v>
      </c>
      <c r="G36" s="84" t="s">
        <v>1668</v>
      </c>
      <c r="H36" s="84" t="s">
        <v>83</v>
      </c>
      <c r="I36" s="84" t="s">
        <v>1630</v>
      </c>
      <c r="J36" s="84" t="s">
        <v>1631</v>
      </c>
      <c r="K36" s="84" t="s">
        <v>1671</v>
      </c>
      <c r="L36" s="84" t="s">
        <v>1633</v>
      </c>
    </row>
    <row r="37" spans="1:12" ht="12.75" customHeight="1">
      <c r="A37" s="83"/>
      <c r="B37" s="79" t="s">
        <v>1651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1:12" ht="12.75" customHeight="1">
      <c r="A38" s="81" t="s">
        <v>84</v>
      </c>
      <c r="B38" s="73" t="s">
        <v>964</v>
      </c>
      <c r="C38" s="73" t="s">
        <v>1908</v>
      </c>
      <c r="D38" s="73" t="s">
        <v>1918</v>
      </c>
      <c r="E38" s="73" t="s">
        <v>1927</v>
      </c>
      <c r="F38" s="73" t="s">
        <v>1985</v>
      </c>
      <c r="G38" s="73" t="s">
        <v>2033</v>
      </c>
      <c r="H38" s="73" t="s">
        <v>1973</v>
      </c>
      <c r="I38" s="73" t="s">
        <v>1923</v>
      </c>
      <c r="J38" s="73" t="s">
        <v>1958</v>
      </c>
      <c r="K38" s="73" t="s">
        <v>1102</v>
      </c>
      <c r="L38" s="73" t="s">
        <v>2130</v>
      </c>
    </row>
    <row r="39" spans="1:12" ht="12.75" customHeight="1">
      <c r="A39" s="82" t="s">
        <v>85</v>
      </c>
      <c r="B39" s="75" t="s">
        <v>86</v>
      </c>
      <c r="C39" s="75" t="s">
        <v>87</v>
      </c>
      <c r="D39" s="75" t="s">
        <v>88</v>
      </c>
      <c r="E39" s="75" t="s">
        <v>89</v>
      </c>
      <c r="F39" s="75" t="s">
        <v>90</v>
      </c>
      <c r="G39" s="75" t="s">
        <v>91</v>
      </c>
      <c r="H39" s="75" t="s">
        <v>92</v>
      </c>
      <c r="I39" s="75" t="s">
        <v>93</v>
      </c>
      <c r="J39" s="75" t="s">
        <v>94</v>
      </c>
      <c r="K39" s="75" t="s">
        <v>95</v>
      </c>
      <c r="L39" s="75" t="s">
        <v>96</v>
      </c>
    </row>
    <row r="40" spans="1:12" ht="12.75" customHeight="1">
      <c r="A40" s="82" t="s">
        <v>97</v>
      </c>
      <c r="B40" s="84" t="s">
        <v>1623</v>
      </c>
      <c r="C40" s="84" t="s">
        <v>1647</v>
      </c>
      <c r="D40" s="84" t="s">
        <v>1625</v>
      </c>
      <c r="E40" s="84" t="s">
        <v>1690</v>
      </c>
      <c r="F40" s="84" t="s">
        <v>1648</v>
      </c>
      <c r="G40" s="84" t="s">
        <v>1668</v>
      </c>
      <c r="H40" s="84" t="s">
        <v>83</v>
      </c>
      <c r="I40" s="84" t="s">
        <v>1630</v>
      </c>
      <c r="J40" s="84" t="s">
        <v>1631</v>
      </c>
      <c r="K40" s="84" t="s">
        <v>1671</v>
      </c>
      <c r="L40" s="84" t="s">
        <v>98</v>
      </c>
    </row>
    <row r="41" spans="1:12" ht="12.75" customHeight="1">
      <c r="A41" s="83"/>
      <c r="B41" s="79" t="s">
        <v>1651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1:12" ht="12.75" customHeight="1">
      <c r="A42" s="81" t="s">
        <v>99</v>
      </c>
      <c r="B42" s="73" t="s">
        <v>2269</v>
      </c>
      <c r="C42" s="73" t="s">
        <v>2174</v>
      </c>
      <c r="D42" s="73"/>
      <c r="E42" s="73" t="s">
        <v>2184</v>
      </c>
      <c r="F42" s="73" t="s">
        <v>2235</v>
      </c>
      <c r="G42" s="73" t="s">
        <v>2307</v>
      </c>
      <c r="H42" s="73" t="s">
        <v>1564</v>
      </c>
      <c r="I42" s="73" t="s">
        <v>2195</v>
      </c>
      <c r="J42" s="73" t="s">
        <v>2223</v>
      </c>
      <c r="K42" s="73" t="s">
        <v>2345</v>
      </c>
      <c r="L42" s="73" t="s">
        <v>27</v>
      </c>
    </row>
    <row r="43" spans="1:12" ht="12.75" customHeight="1">
      <c r="A43" s="82" t="s">
        <v>100</v>
      </c>
      <c r="B43" s="75" t="s">
        <v>72</v>
      </c>
      <c r="C43" s="75" t="s">
        <v>101</v>
      </c>
      <c r="D43" s="75"/>
      <c r="E43" s="75" t="s">
        <v>102</v>
      </c>
      <c r="F43" s="75" t="s">
        <v>103</v>
      </c>
      <c r="G43" s="75" t="s">
        <v>104</v>
      </c>
      <c r="H43" s="75" t="s">
        <v>105</v>
      </c>
      <c r="I43" s="75" t="s">
        <v>106</v>
      </c>
      <c r="J43" s="75" t="s">
        <v>107</v>
      </c>
      <c r="K43" s="75" t="s">
        <v>108</v>
      </c>
      <c r="L43" s="75" t="s">
        <v>109</v>
      </c>
    </row>
    <row r="44" spans="1:12" ht="12.75" customHeight="1">
      <c r="A44" s="83" t="s">
        <v>110</v>
      </c>
      <c r="B44" s="79" t="s">
        <v>1623</v>
      </c>
      <c r="C44" s="79" t="s">
        <v>1651</v>
      </c>
      <c r="D44" s="79"/>
      <c r="E44" s="79" t="s">
        <v>1690</v>
      </c>
      <c r="F44" s="79" t="s">
        <v>1627</v>
      </c>
      <c r="G44" s="79" t="s">
        <v>1668</v>
      </c>
      <c r="H44" s="79" t="s">
        <v>1669</v>
      </c>
      <c r="I44" s="79" t="s">
        <v>1630</v>
      </c>
      <c r="J44" s="79" t="s">
        <v>1631</v>
      </c>
      <c r="K44" s="79" t="s">
        <v>1671</v>
      </c>
      <c r="L44" s="79" t="s">
        <v>1633</v>
      </c>
    </row>
    <row r="45" spans="1:12" ht="12.75" customHeight="1">
      <c r="A45" s="81" t="s">
        <v>111</v>
      </c>
      <c r="B45" s="73" t="s">
        <v>2270</v>
      </c>
      <c r="C45" s="73" t="s">
        <v>2172</v>
      </c>
      <c r="D45" s="73"/>
      <c r="E45" s="73" t="s">
        <v>2185</v>
      </c>
      <c r="F45" s="73" t="s">
        <v>2256</v>
      </c>
      <c r="G45" s="73" t="s">
        <v>2308</v>
      </c>
      <c r="H45" s="73" t="s">
        <v>2214</v>
      </c>
      <c r="I45" s="73" t="s">
        <v>2232</v>
      </c>
      <c r="J45" s="73" t="s">
        <v>2224</v>
      </c>
      <c r="K45" s="73" t="s">
        <v>2110</v>
      </c>
      <c r="L45" s="73" t="s">
        <v>33</v>
      </c>
    </row>
    <row r="46" spans="1:12" ht="12.75" customHeight="1">
      <c r="A46" s="82" t="s">
        <v>112</v>
      </c>
      <c r="B46" s="75" t="s">
        <v>113</v>
      </c>
      <c r="C46" s="75" t="s">
        <v>114</v>
      </c>
      <c r="D46" s="75"/>
      <c r="E46" s="75" t="s">
        <v>115</v>
      </c>
      <c r="F46" s="75" t="s">
        <v>116</v>
      </c>
      <c r="G46" s="75" t="s">
        <v>117</v>
      </c>
      <c r="H46" s="75" t="s">
        <v>118</v>
      </c>
      <c r="I46" s="75" t="s">
        <v>119</v>
      </c>
      <c r="J46" s="75" t="s">
        <v>120</v>
      </c>
      <c r="K46" s="75" t="s">
        <v>121</v>
      </c>
      <c r="L46" s="75" t="s">
        <v>122</v>
      </c>
    </row>
    <row r="47" spans="1:12" ht="12.75" customHeight="1">
      <c r="A47" s="83" t="s">
        <v>97</v>
      </c>
      <c r="B47" s="79" t="s">
        <v>1623</v>
      </c>
      <c r="C47" s="79" t="s">
        <v>1647</v>
      </c>
      <c r="D47" s="79"/>
      <c r="E47" s="79" t="s">
        <v>1690</v>
      </c>
      <c r="F47" s="79" t="s">
        <v>1627</v>
      </c>
      <c r="G47" s="79" t="s">
        <v>1668</v>
      </c>
      <c r="H47" s="79" t="s">
        <v>1669</v>
      </c>
      <c r="I47" s="79" t="s">
        <v>1670</v>
      </c>
      <c r="J47" s="79" t="s">
        <v>1631</v>
      </c>
      <c r="K47" s="79" t="s">
        <v>1671</v>
      </c>
      <c r="L47" s="79" t="s">
        <v>123</v>
      </c>
    </row>
    <row r="48" spans="1:12" ht="12.75">
      <c r="A48" s="97"/>
      <c r="B48" s="74"/>
      <c r="C48" s="74"/>
      <c r="D48" s="74"/>
      <c r="E48" s="74"/>
      <c r="F48" s="74"/>
      <c r="G48" s="74"/>
      <c r="H48" s="74"/>
      <c r="I48" s="74"/>
      <c r="J48" s="74"/>
      <c r="K48" s="74" t="s">
        <v>124</v>
      </c>
      <c r="L48" s="74"/>
    </row>
    <row r="49" spans="1:12" ht="12.75">
      <c r="A49" s="97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1:12" ht="12.75">
      <c r="A50" s="78" t="s">
        <v>125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</sheetData>
  <printOptions/>
  <pageMargins left="0" right="0" top="0" bottom="0" header="0" footer="0"/>
  <pageSetup fitToHeight="1" fitToWidth="1" horizontalDpi="360" verticalDpi="36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G19"/>
  <sheetViews>
    <sheetView workbookViewId="0" topLeftCell="A1">
      <selection activeCell="C7" sqref="C7:D7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6.7109375" style="0" customWidth="1"/>
    <col min="4" max="4" width="0.71875" style="0" customWidth="1"/>
    <col min="5" max="5" width="12.00390625" style="0" customWidth="1"/>
    <col min="6" max="6" width="16.57421875" style="0" customWidth="1"/>
    <col min="7" max="7" width="12.421875" style="0" customWidth="1"/>
  </cols>
  <sheetData>
    <row r="1" ht="15">
      <c r="D1" s="54" t="str">
        <f>Startlist!$F1</f>
        <v> </v>
      </c>
    </row>
    <row r="2" spans="3:5" ht="12.75" customHeight="1">
      <c r="C2" s="305" t="str">
        <f>Startlist!$F4</f>
        <v>Tartu Rally 2014</v>
      </c>
      <c r="D2" s="305"/>
      <c r="E2" s="305"/>
    </row>
    <row r="3" spans="3:5" ht="15" customHeight="1">
      <c r="C3" s="306" t="str">
        <f>Startlist!$F5</f>
        <v>September 12.-13.2014</v>
      </c>
      <c r="D3" s="306"/>
      <c r="E3" s="306"/>
    </row>
    <row r="4" spans="3:5" ht="15" customHeight="1">
      <c r="C4" s="306" t="str">
        <f>Startlist!$F6</f>
        <v>Tartu, Tartumaa</v>
      </c>
      <c r="D4" s="306"/>
      <c r="E4" s="306"/>
    </row>
    <row r="6" spans="6:7" ht="12.75">
      <c r="F6" s="103"/>
      <c r="G6" s="103"/>
    </row>
    <row r="7" spans="3:7" ht="12.75">
      <c r="C7" s="307" t="s">
        <v>381</v>
      </c>
      <c r="D7" s="308"/>
      <c r="E7" s="58" t="s">
        <v>391</v>
      </c>
      <c r="F7" s="103"/>
      <c r="G7" s="103"/>
    </row>
    <row r="8" spans="3:7" ht="18.75" customHeight="1">
      <c r="C8" s="279" t="s">
        <v>395</v>
      </c>
      <c r="D8" s="280"/>
      <c r="E8" s="281">
        <v>1</v>
      </c>
      <c r="F8" s="103"/>
      <c r="G8" s="109"/>
    </row>
    <row r="9" spans="3:7" ht="18.75" customHeight="1">
      <c r="C9" s="279" t="s">
        <v>394</v>
      </c>
      <c r="D9" s="280"/>
      <c r="E9" s="281">
        <v>12</v>
      </c>
      <c r="F9" s="99"/>
      <c r="G9" s="110"/>
    </row>
    <row r="10" spans="3:7" ht="18.75" customHeight="1">
      <c r="C10" s="279" t="s">
        <v>322</v>
      </c>
      <c r="D10" s="280"/>
      <c r="E10" s="281">
        <v>1</v>
      </c>
      <c r="F10" s="99"/>
      <c r="G10" s="110"/>
    </row>
    <row r="11" spans="3:7" ht="18.75" customHeight="1">
      <c r="C11" s="279" t="s">
        <v>397</v>
      </c>
      <c r="D11" s="280"/>
      <c r="E11" s="281">
        <v>7</v>
      </c>
      <c r="F11" s="80"/>
      <c r="G11" s="80"/>
    </row>
    <row r="12" spans="3:6" ht="18.75" customHeight="1">
      <c r="C12" s="279" t="s">
        <v>396</v>
      </c>
      <c r="D12" s="280"/>
      <c r="E12" s="281">
        <v>6</v>
      </c>
      <c r="F12" s="111"/>
    </row>
    <row r="13" spans="3:6" ht="18.75" customHeight="1">
      <c r="C13" s="279" t="s">
        <v>382</v>
      </c>
      <c r="D13" s="282"/>
      <c r="E13" s="281">
        <v>3</v>
      </c>
      <c r="F13" s="111"/>
    </row>
    <row r="14" spans="3:6" ht="18.75" customHeight="1">
      <c r="C14" s="279" t="s">
        <v>403</v>
      </c>
      <c r="D14" s="280"/>
      <c r="E14" s="281">
        <v>12</v>
      </c>
      <c r="F14" s="111"/>
    </row>
    <row r="15" spans="3:7" ht="18.75" customHeight="1">
      <c r="C15" s="279" t="s">
        <v>398</v>
      </c>
      <c r="D15" s="280"/>
      <c r="E15" s="281">
        <v>7</v>
      </c>
      <c r="F15" s="80"/>
      <c r="G15" s="80"/>
    </row>
    <row r="16" spans="3:7" ht="18.75" customHeight="1">
      <c r="C16" s="279" t="s">
        <v>384</v>
      </c>
      <c r="D16" s="280"/>
      <c r="E16" s="281">
        <v>14</v>
      </c>
      <c r="F16" s="99"/>
      <c r="G16" s="98"/>
    </row>
    <row r="17" spans="3:7" ht="18.75" customHeight="1">
      <c r="C17" s="279" t="s">
        <v>383</v>
      </c>
      <c r="D17" s="280"/>
      <c r="E17" s="281">
        <v>6</v>
      </c>
      <c r="F17" s="99"/>
      <c r="G17" s="98"/>
    </row>
    <row r="18" spans="3:6" ht="18.75" customHeight="1">
      <c r="C18" s="279" t="s">
        <v>347</v>
      </c>
      <c r="D18" s="280"/>
      <c r="E18" s="281">
        <v>11</v>
      </c>
      <c r="F18" s="111"/>
    </row>
    <row r="19" spans="3:6" ht="19.5" customHeight="1">
      <c r="C19" s="56" t="s">
        <v>385</v>
      </c>
      <c r="D19" s="55"/>
      <c r="E19" s="57">
        <f>SUM(E8:E18)</f>
        <v>80</v>
      </c>
      <c r="F19" s="111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4">
    <mergeCell ref="C2:E2"/>
    <mergeCell ref="C3:E3"/>
    <mergeCell ref="C4:E4"/>
    <mergeCell ref="C7:D7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H126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2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20" customWidth="1"/>
  </cols>
  <sheetData>
    <row r="1" spans="5:8" ht="15.75">
      <c r="E1" s="1" t="str">
        <f>Startlist!$F1</f>
        <v> </v>
      </c>
      <c r="H1" s="124"/>
    </row>
    <row r="2" spans="2:8" ht="15" customHeight="1">
      <c r="B2" s="2"/>
      <c r="C2" s="3"/>
      <c r="E2" s="1" t="str">
        <f>Startlist!$F4</f>
        <v>Tartu Rally 2014</v>
      </c>
      <c r="H2" s="125"/>
    </row>
    <row r="3" spans="2:8" ht="15">
      <c r="B3" s="2"/>
      <c r="C3" s="3"/>
      <c r="E3" s="54" t="str">
        <f>Startlist!$F5</f>
        <v>September 12.-13.2014</v>
      </c>
      <c r="H3" s="125"/>
    </row>
    <row r="4" spans="2:8" ht="15">
      <c r="B4" s="2"/>
      <c r="C4" s="3"/>
      <c r="E4" s="54" t="str">
        <f>Startlist!$F6</f>
        <v>Tartu, Tartumaa</v>
      </c>
      <c r="H4" s="125"/>
    </row>
    <row r="5" spans="3:8" ht="15" customHeight="1">
      <c r="C5" s="3"/>
      <c r="H5" s="125"/>
    </row>
    <row r="6" spans="2:8" ht="15.75" customHeight="1">
      <c r="B6" s="105" t="s">
        <v>346</v>
      </c>
      <c r="C6" s="3"/>
      <c r="H6" s="104"/>
    </row>
    <row r="7" spans="1:8" ht="12.75">
      <c r="A7" s="233"/>
      <c r="B7" s="262" t="s">
        <v>362</v>
      </c>
      <c r="C7" s="263" t="s">
        <v>344</v>
      </c>
      <c r="D7" s="263" t="s">
        <v>345</v>
      </c>
      <c r="E7" s="263"/>
      <c r="F7" s="264" t="s">
        <v>359</v>
      </c>
      <c r="G7" s="263" t="s">
        <v>358</v>
      </c>
      <c r="H7" s="268" t="s">
        <v>352</v>
      </c>
    </row>
    <row r="8" spans="1:8" ht="15" customHeight="1">
      <c r="A8" s="229">
        <v>1</v>
      </c>
      <c r="B8" s="269">
        <v>1</v>
      </c>
      <c r="C8" s="270" t="str">
        <f>VLOOKUP(B8,Startlist!B:F,2,FALSE)</f>
        <v>N4</v>
      </c>
      <c r="D8" s="271" t="str">
        <f>CONCATENATE(VLOOKUP(B8,Startlist!B:H,3,FALSE)," / ",VLOOKUP(B8,Startlist!B:H,4,FALSE))</f>
        <v>Alexey Lukyanuk / Alexey Arnautov</v>
      </c>
      <c r="E8" s="272" t="str">
        <f>VLOOKUP(B8,Startlist!B:F,5,FALSE)</f>
        <v>RUS</v>
      </c>
      <c r="F8" s="271" t="str">
        <f>VLOOKUP(B8,Startlist!B:H,7,FALSE)</f>
        <v>Mitsubishi Lancer Evo 10</v>
      </c>
      <c r="G8" s="271" t="str">
        <f>VLOOKUP(B8,Startlist!B:H,6,FALSE)</f>
        <v>EAMV-RPM</v>
      </c>
      <c r="H8" s="273" t="str">
        <f>VLOOKUP(B8,Results!B:Q,16,FALSE)</f>
        <v>39.24,5</v>
      </c>
    </row>
    <row r="9" spans="1:8" ht="15" customHeight="1">
      <c r="A9" s="229">
        <f>A8+1</f>
        <v>2</v>
      </c>
      <c r="B9" s="239">
        <v>3</v>
      </c>
      <c r="C9" s="230" t="str">
        <f>VLOOKUP(B9,Startlist!B:F,2,FALSE)</f>
        <v>N4</v>
      </c>
      <c r="D9" s="232" t="str">
        <f>CONCATENATE(VLOOKUP(B9,Startlist!B:H,3,FALSE)," / ",VLOOKUP(B9,Startlist!B:H,4,FALSE))</f>
        <v>Siim Plangi / Marek Sarapuu</v>
      </c>
      <c r="E9" s="231" t="str">
        <f>VLOOKUP(B9,Startlist!B:F,5,FALSE)</f>
        <v>EST</v>
      </c>
      <c r="F9" s="232" t="str">
        <f>VLOOKUP(B9,Startlist!B:H,7,FALSE)</f>
        <v>Mitsubishi Lancer Evo 10</v>
      </c>
      <c r="G9" s="232" t="str">
        <f>VLOOKUP(B9,Startlist!B:H,6,FALSE)</f>
        <v>G.M.RACING SK</v>
      </c>
      <c r="H9" s="240" t="str">
        <f>VLOOKUP(B9,Results!B:Q,16,FALSE)</f>
        <v>39.34,4</v>
      </c>
    </row>
    <row r="10" spans="1:8" ht="15" customHeight="1">
      <c r="A10" s="229">
        <f aca="true" t="shared" si="0" ref="A10:A73">A9+1</f>
        <v>3</v>
      </c>
      <c r="B10" s="239">
        <v>6</v>
      </c>
      <c r="C10" s="230" t="str">
        <f>VLOOKUP(B10,Startlist!B:F,2,FALSE)</f>
        <v>N4</v>
      </c>
      <c r="D10" s="232" t="str">
        <f>CONCATENATE(VLOOKUP(B10,Startlist!B:H,3,FALSE)," / ",VLOOKUP(B10,Startlist!B:H,4,FALSE))</f>
        <v>Rainer Aus / Simo Koskinen</v>
      </c>
      <c r="E10" s="231" t="str">
        <f>VLOOKUP(B10,Startlist!B:F,5,FALSE)</f>
        <v>EST</v>
      </c>
      <c r="F10" s="232" t="str">
        <f>VLOOKUP(B10,Startlist!B:H,7,FALSE)</f>
        <v>Mitsubishi Lancer Evo 9</v>
      </c>
      <c r="G10" s="232" t="str">
        <f>VLOOKUP(B10,Startlist!B:H,6,FALSE)</f>
        <v>CARGLASS MOTORSPORT</v>
      </c>
      <c r="H10" s="240" t="str">
        <f>VLOOKUP(B10,Results!B:Q,16,FALSE)</f>
        <v>39.54,6</v>
      </c>
    </row>
    <row r="11" spans="1:8" ht="15" customHeight="1">
      <c r="A11" s="229">
        <f t="shared" si="0"/>
        <v>4</v>
      </c>
      <c r="B11" s="239">
        <v>7</v>
      </c>
      <c r="C11" s="230" t="str">
        <f>VLOOKUP(B11,Startlist!B:F,2,FALSE)</f>
        <v>N4</v>
      </c>
      <c r="D11" s="232" t="str">
        <f>CONCATENATE(VLOOKUP(B11,Startlist!B:H,3,FALSE)," / ",VLOOKUP(B11,Startlist!B:H,4,FALSE))</f>
        <v>Markus Abram / Rein Jōessar</v>
      </c>
      <c r="E11" s="231" t="str">
        <f>VLOOKUP(B11,Startlist!B:F,5,FALSE)</f>
        <v>EST</v>
      </c>
      <c r="F11" s="232" t="str">
        <f>VLOOKUP(B11,Startlist!B:H,7,FALSE)</f>
        <v>Mitsubishi Lancer Evo 10</v>
      </c>
      <c r="G11" s="232" t="str">
        <f>VLOOKUP(B11,Startlist!B:H,6,FALSE)</f>
        <v>PROREHV RALLY TEAM</v>
      </c>
      <c r="H11" s="240" t="str">
        <f>VLOOKUP(B11,Results!B:Q,16,FALSE)</f>
        <v>40.24,9</v>
      </c>
    </row>
    <row r="12" spans="1:8" ht="15" customHeight="1">
      <c r="A12" s="229">
        <f t="shared" si="0"/>
        <v>5</v>
      </c>
      <c r="B12" s="239">
        <v>19</v>
      </c>
      <c r="C12" s="230" t="str">
        <f>VLOOKUP(B12,Startlist!B:F,2,FALSE)</f>
        <v>E12</v>
      </c>
      <c r="D12" s="232" t="str">
        <f>CONCATENATE(VLOOKUP(B12,Startlist!B:H,3,FALSE)," / ",VLOOKUP(B12,Startlist!B:H,4,FALSE))</f>
        <v>Ranno Bundsen / Robert Loshtshenikov</v>
      </c>
      <c r="E12" s="231" t="str">
        <f>VLOOKUP(B12,Startlist!B:F,5,FALSE)</f>
        <v>EST</v>
      </c>
      <c r="F12" s="232" t="str">
        <f>VLOOKUP(B12,Startlist!B:H,7,FALSE)</f>
        <v>Mitsubishi Lancer Evo 6</v>
      </c>
      <c r="G12" s="232" t="str">
        <f>VLOOKUP(B12,Startlist!B:H,6,FALSE)</f>
        <v>YELLOW RACING</v>
      </c>
      <c r="H12" s="240" t="str">
        <f>VLOOKUP(B12,Results!B:Q,16,FALSE)</f>
        <v>41.54,0</v>
      </c>
    </row>
    <row r="13" spans="1:8" ht="15" customHeight="1">
      <c r="A13" s="229">
        <f t="shared" si="0"/>
        <v>6</v>
      </c>
      <c r="B13" s="239">
        <v>11</v>
      </c>
      <c r="C13" s="230" t="str">
        <f>VLOOKUP(B13,Startlist!B:F,2,FALSE)</f>
        <v>E11</v>
      </c>
      <c r="D13" s="232" t="str">
        <f>CONCATENATE(VLOOKUP(B13,Startlist!B:H,3,FALSE)," / ",VLOOKUP(B13,Startlist!B:H,4,FALSE))</f>
        <v>Toomas Vask / Taaniel Tigas</v>
      </c>
      <c r="E13" s="231" t="str">
        <f>VLOOKUP(B13,Startlist!B:F,5,FALSE)</f>
        <v>EST</v>
      </c>
      <c r="F13" s="232" t="str">
        <f>VLOOKUP(B13,Startlist!B:H,7,FALSE)</f>
        <v>BMW M3</v>
      </c>
      <c r="G13" s="232" t="str">
        <f>VLOOKUP(B13,Startlist!B:H,6,FALSE)</f>
        <v>MS RACING</v>
      </c>
      <c r="H13" s="240" t="str">
        <f>VLOOKUP(B13,Results!B:Q,16,FALSE)</f>
        <v>41.57,5</v>
      </c>
    </row>
    <row r="14" spans="1:8" ht="15" customHeight="1">
      <c r="A14" s="229">
        <f t="shared" si="0"/>
        <v>7</v>
      </c>
      <c r="B14" s="239">
        <v>8</v>
      </c>
      <c r="C14" s="230" t="str">
        <f>VLOOKUP(B14,Startlist!B:F,2,FALSE)</f>
        <v>E12</v>
      </c>
      <c r="D14" s="232" t="str">
        <f>CONCATENATE(VLOOKUP(B14,Startlist!B:H,3,FALSE)," / ",VLOOKUP(B14,Startlist!B:H,4,FALSE))</f>
        <v>Hendrik Kers / Viljo Vider</v>
      </c>
      <c r="E14" s="231" t="str">
        <f>VLOOKUP(B14,Startlist!B:F,5,FALSE)</f>
        <v>EST</v>
      </c>
      <c r="F14" s="232" t="str">
        <f>VLOOKUP(B14,Startlist!B:H,7,FALSE)</f>
        <v>Mitsubishi Lancer Evo 5</v>
      </c>
      <c r="G14" s="232" t="str">
        <f>VLOOKUP(B14,Startlist!B:H,6,FALSE)</f>
        <v>PSC MOTORSPORT</v>
      </c>
      <c r="H14" s="240" t="str">
        <f>VLOOKUP(B14,Results!B:Q,16,FALSE)</f>
        <v>42.08,5</v>
      </c>
    </row>
    <row r="15" spans="1:8" ht="15" customHeight="1">
      <c r="A15" s="229">
        <f t="shared" si="0"/>
        <v>8</v>
      </c>
      <c r="B15" s="239">
        <v>18</v>
      </c>
      <c r="C15" s="230" t="str">
        <f>VLOOKUP(B15,Startlist!B:F,2,FALSE)</f>
        <v>E12</v>
      </c>
      <c r="D15" s="232" t="str">
        <f>CONCATENATE(VLOOKUP(B15,Startlist!B:H,3,FALSE)," / ",VLOOKUP(B15,Startlist!B:H,4,FALSE))</f>
        <v>Meelis Orgla / Jaan Halliste</v>
      </c>
      <c r="E15" s="231" t="str">
        <f>VLOOKUP(B15,Startlist!B:F,5,FALSE)</f>
        <v>EST</v>
      </c>
      <c r="F15" s="232" t="str">
        <f>VLOOKUP(B15,Startlist!B:H,7,FALSE)</f>
        <v>Mitsubishi Lancer Evo 7</v>
      </c>
      <c r="G15" s="232" t="str">
        <f>VLOOKUP(B15,Startlist!B:H,6,FALSE)</f>
        <v>KAUR MOTORSPORT</v>
      </c>
      <c r="H15" s="240" t="str">
        <f>VLOOKUP(B15,Results!B:Q,16,FALSE)</f>
        <v>42.44,3</v>
      </c>
    </row>
    <row r="16" spans="1:8" ht="15" customHeight="1">
      <c r="A16" s="229">
        <f t="shared" si="0"/>
        <v>9</v>
      </c>
      <c r="B16" s="239">
        <v>24</v>
      </c>
      <c r="C16" s="230" t="str">
        <f>VLOOKUP(B16,Startlist!B:F,2,FALSE)</f>
        <v>E11</v>
      </c>
      <c r="D16" s="232" t="str">
        <f>CONCATENATE(VLOOKUP(B16,Startlist!B:H,3,FALSE)," / ",VLOOKUP(B16,Startlist!B:H,4,FALSE))</f>
        <v>Dmitry Nikonchuk / Alexander Potesov</v>
      </c>
      <c r="E16" s="231" t="str">
        <f>VLOOKUP(B16,Startlist!B:F,5,FALSE)</f>
        <v>RUS</v>
      </c>
      <c r="F16" s="232" t="str">
        <f>VLOOKUP(B16,Startlist!B:H,7,FALSE)</f>
        <v>BMW M3</v>
      </c>
      <c r="G16" s="232" t="str">
        <f>VLOOKUP(B16,Startlist!B:H,6,FALSE)</f>
        <v>RALLYSTORE.RU</v>
      </c>
      <c r="H16" s="240" t="str">
        <f>VLOOKUP(B16,Results!B:Q,16,FALSE)</f>
        <v>43.10,8</v>
      </c>
    </row>
    <row r="17" spans="1:8" ht="15" customHeight="1">
      <c r="A17" s="229">
        <f t="shared" si="0"/>
        <v>10</v>
      </c>
      <c r="B17" s="239">
        <v>30</v>
      </c>
      <c r="C17" s="230" t="str">
        <f>VLOOKUP(B17,Startlist!B:F,2,FALSE)</f>
        <v>N4</v>
      </c>
      <c r="D17" s="232" t="str">
        <f>CONCATENATE(VLOOKUP(B17,Startlist!B:H,3,FALSE)," / ",VLOOKUP(B17,Startlist!B:H,4,FALSE))</f>
        <v>Yury Sidorenko / Sergei Larens</v>
      </c>
      <c r="E17" s="231" t="str">
        <f>VLOOKUP(B17,Startlist!B:F,5,FALSE)</f>
        <v>RUS / EST</v>
      </c>
      <c r="F17" s="232" t="str">
        <f>VLOOKUP(B17,Startlist!B:H,7,FALSE)</f>
        <v>Mitsubishi Lancer Evo</v>
      </c>
      <c r="G17" s="232" t="str">
        <f>VLOOKUP(B17,Startlist!B:H,6,FALSE)</f>
        <v>BLISS RALLY</v>
      </c>
      <c r="H17" s="240" t="str">
        <f>VLOOKUP(B17,Results!B:Q,16,FALSE)</f>
        <v>43.27,9</v>
      </c>
    </row>
    <row r="18" spans="1:8" ht="15" customHeight="1">
      <c r="A18" s="229">
        <f t="shared" si="0"/>
        <v>11</v>
      </c>
      <c r="B18" s="239">
        <v>15</v>
      </c>
      <c r="C18" s="230" t="str">
        <f>VLOOKUP(B18,Startlist!B:F,2,FALSE)</f>
        <v>A6</v>
      </c>
      <c r="D18" s="232" t="str">
        <f>CONCATENATE(VLOOKUP(B18,Startlist!B:H,3,FALSE)," / ",VLOOKUP(B18,Startlist!B:H,4,FALSE))</f>
        <v>Sander Pärn / James Morgan</v>
      </c>
      <c r="E18" s="231" t="str">
        <f>VLOOKUP(B18,Startlist!B:F,5,FALSE)</f>
        <v>EST / GB</v>
      </c>
      <c r="F18" s="232" t="str">
        <f>VLOOKUP(B18,Startlist!B:H,7,FALSE)</f>
        <v>Ford Fiesta R2</v>
      </c>
      <c r="G18" s="232" t="str">
        <f>VLOOKUP(B18,Startlist!B:H,6,FALSE)</f>
        <v>SP RALLY PROJECT</v>
      </c>
      <c r="H18" s="240" t="str">
        <f>VLOOKUP(B18,Results!B:Q,16,FALSE)</f>
        <v>44.14,0</v>
      </c>
    </row>
    <row r="19" spans="1:8" ht="15" customHeight="1">
      <c r="A19" s="229">
        <f t="shared" si="0"/>
        <v>12</v>
      </c>
      <c r="B19" s="239">
        <v>23</v>
      </c>
      <c r="C19" s="230" t="str">
        <f>VLOOKUP(B19,Startlist!B:F,2,FALSE)</f>
        <v>E11</v>
      </c>
      <c r="D19" s="232" t="str">
        <f>CONCATENATE(VLOOKUP(B19,Startlist!B:H,3,FALSE)," / ",VLOOKUP(B19,Startlist!B:H,4,FALSE))</f>
        <v>Vadim Lelyukh / Aleksandr Danilovskii</v>
      </c>
      <c r="E19" s="231" t="str">
        <f>VLOOKUP(B19,Startlist!B:F,5,FALSE)</f>
        <v>RUS</v>
      </c>
      <c r="F19" s="232" t="str">
        <f>VLOOKUP(B19,Startlist!B:H,7,FALSE)</f>
        <v>BMW M3</v>
      </c>
      <c r="G19" s="232" t="str">
        <f>VLOOKUP(B19,Startlist!B:H,6,FALSE)</f>
        <v>CSVP</v>
      </c>
      <c r="H19" s="240" t="str">
        <f>VLOOKUP(B19,Results!B:Q,16,FALSE)</f>
        <v>44.16,6</v>
      </c>
    </row>
    <row r="20" spans="1:8" ht="15" customHeight="1">
      <c r="A20" s="229">
        <f t="shared" si="0"/>
        <v>13</v>
      </c>
      <c r="B20" s="239">
        <v>27</v>
      </c>
      <c r="C20" s="230" t="str">
        <f>VLOOKUP(B20,Startlist!B:F,2,FALSE)</f>
        <v>E10</v>
      </c>
      <c r="D20" s="232" t="str">
        <f>CONCATENATE(VLOOKUP(B20,Startlist!B:H,3,FALSE)," / ",VLOOKUP(B20,Startlist!B:H,4,FALSE))</f>
        <v>Lembit Soe / Ahto Pihlas</v>
      </c>
      <c r="E20" s="231" t="str">
        <f>VLOOKUP(B20,Startlist!B:F,5,FALSE)</f>
        <v>EST</v>
      </c>
      <c r="F20" s="232" t="str">
        <f>VLOOKUP(B20,Startlist!B:H,7,FALSE)</f>
        <v>Toyota Starlet</v>
      </c>
      <c r="G20" s="232" t="str">
        <f>VLOOKUP(B20,Startlist!B:H,6,FALSE)</f>
        <v>SAR-TECH MOTORSPORT</v>
      </c>
      <c r="H20" s="240" t="str">
        <f>VLOOKUP(B20,Results!B:Q,16,FALSE)</f>
        <v>44.19,0</v>
      </c>
    </row>
    <row r="21" spans="1:8" ht="15" customHeight="1">
      <c r="A21" s="229">
        <f t="shared" si="0"/>
        <v>14</v>
      </c>
      <c r="B21" s="239">
        <v>28</v>
      </c>
      <c r="C21" s="230" t="str">
        <f>VLOOKUP(B21,Startlist!B:F,2,FALSE)</f>
        <v>N4</v>
      </c>
      <c r="D21" s="232" t="str">
        <f>CONCATENATE(VLOOKUP(B21,Startlist!B:H,3,FALSE)," / ",VLOOKUP(B21,Startlist!B:H,4,FALSE))</f>
        <v>Evgeny Cherkasov / Mikko Lukka</v>
      </c>
      <c r="E21" s="231" t="str">
        <f>VLOOKUP(B21,Startlist!B:F,5,FALSE)</f>
        <v>RUS / FIN</v>
      </c>
      <c r="F21" s="232" t="str">
        <f>VLOOKUP(B21,Startlist!B:H,7,FALSE)</f>
        <v>Subaru Impreza WRX STI</v>
      </c>
      <c r="G21" s="232" t="str">
        <f>VLOOKUP(B21,Startlist!B:H,6,FALSE)</f>
        <v>SUZOR RALLY TEAM</v>
      </c>
      <c r="H21" s="240" t="str">
        <f>VLOOKUP(B21,Results!B:Q,16,FALSE)</f>
        <v>44.31,2</v>
      </c>
    </row>
    <row r="22" spans="1:8" ht="15" customHeight="1">
      <c r="A22" s="229">
        <f t="shared" si="0"/>
        <v>15</v>
      </c>
      <c r="B22" s="239">
        <v>31</v>
      </c>
      <c r="C22" s="230" t="str">
        <f>VLOOKUP(B22,Startlist!B:F,2,FALSE)</f>
        <v>A6</v>
      </c>
      <c r="D22" s="232" t="str">
        <f>CONCATENATE(VLOOKUP(B22,Startlist!B:H,3,FALSE)," / ",VLOOKUP(B22,Startlist!B:H,4,FALSE))</f>
        <v>Rainer Rohtmets / Rauno Rohtmets</v>
      </c>
      <c r="E22" s="231" t="str">
        <f>VLOOKUP(B22,Startlist!B:F,5,FALSE)</f>
        <v>EST</v>
      </c>
      <c r="F22" s="232" t="str">
        <f>VLOOKUP(B22,Startlist!B:H,7,FALSE)</f>
        <v>Citroen C2 R2 MAX</v>
      </c>
      <c r="G22" s="232" t="str">
        <f>VLOOKUP(B22,Startlist!B:H,6,FALSE)</f>
        <v>PRINTSPORT</v>
      </c>
      <c r="H22" s="240" t="str">
        <f>VLOOKUP(B22,Results!B:Q,16,FALSE)</f>
        <v>44.33,6</v>
      </c>
    </row>
    <row r="23" spans="1:8" ht="15" customHeight="1">
      <c r="A23" s="229">
        <f t="shared" si="0"/>
        <v>16</v>
      </c>
      <c r="B23" s="239">
        <v>16</v>
      </c>
      <c r="C23" s="230" t="str">
        <f>VLOOKUP(B23,Startlist!B:F,2,FALSE)</f>
        <v>E11</v>
      </c>
      <c r="D23" s="232" t="str">
        <f>CONCATENATE(VLOOKUP(B23,Startlist!B:H,3,FALSE)," / ",VLOOKUP(B23,Startlist!B:H,4,FALSE))</f>
        <v>Einar Laipaik / Siimo Suvemaa</v>
      </c>
      <c r="E23" s="231" t="str">
        <f>VLOOKUP(B23,Startlist!B:F,5,FALSE)</f>
        <v>EST</v>
      </c>
      <c r="F23" s="232" t="str">
        <f>VLOOKUP(B23,Startlist!B:H,7,FALSE)</f>
        <v>BMW M3</v>
      </c>
      <c r="G23" s="232" t="str">
        <f>VLOOKUP(B23,Startlist!B:H,6,FALSE)</f>
        <v>LAITSE RALLYPARK</v>
      </c>
      <c r="H23" s="240" t="str">
        <f>VLOOKUP(B23,Results!B:Q,16,FALSE)</f>
        <v>44.35,4</v>
      </c>
    </row>
    <row r="24" spans="1:8" ht="15" customHeight="1">
      <c r="A24" s="229">
        <f t="shared" si="0"/>
        <v>17</v>
      </c>
      <c r="B24" s="239">
        <v>20</v>
      </c>
      <c r="C24" s="230" t="str">
        <f>VLOOKUP(B24,Startlist!B:F,2,FALSE)</f>
        <v>A6</v>
      </c>
      <c r="D24" s="232" t="str">
        <f>CONCATENATE(VLOOKUP(B24,Startlist!B:H,3,FALSE)," / ",VLOOKUP(B24,Startlist!B:H,4,FALSE))</f>
        <v>Kristen Kelement / Timo Kasesalu</v>
      </c>
      <c r="E24" s="231" t="str">
        <f>VLOOKUP(B24,Startlist!B:F,5,FALSE)</f>
        <v>EST</v>
      </c>
      <c r="F24" s="232" t="str">
        <f>VLOOKUP(B24,Startlist!B:H,7,FALSE)</f>
        <v>Citroen C2 R2 MAX</v>
      </c>
      <c r="G24" s="232" t="str">
        <f>VLOOKUP(B24,Startlist!B:H,6,FALSE)</f>
        <v>RS RACING</v>
      </c>
      <c r="H24" s="240" t="str">
        <f>VLOOKUP(B24,Results!B:Q,16,FALSE)</f>
        <v>44.39,0</v>
      </c>
    </row>
    <row r="25" spans="1:8" ht="15" customHeight="1">
      <c r="A25" s="229">
        <f t="shared" si="0"/>
        <v>18</v>
      </c>
      <c r="B25" s="239">
        <v>25</v>
      </c>
      <c r="C25" s="230" t="str">
        <f>VLOOKUP(B25,Startlist!B:F,2,FALSE)</f>
        <v>N4</v>
      </c>
      <c r="D25" s="232" t="str">
        <f>CONCATENATE(VLOOKUP(B25,Startlist!B:H,3,FALSE)," / ",VLOOKUP(B25,Startlist!B:H,4,FALSE))</f>
        <v>Mait Maarend / Mihkel Kapp</v>
      </c>
      <c r="E25" s="231" t="str">
        <f>VLOOKUP(B25,Startlist!B:F,5,FALSE)</f>
        <v>EST</v>
      </c>
      <c r="F25" s="232" t="str">
        <f>VLOOKUP(B25,Startlist!B:H,7,FALSE)</f>
        <v>Mitsubishi Lancer Evo 10</v>
      </c>
      <c r="G25" s="232" t="str">
        <f>VLOOKUP(B25,Startlist!B:H,6,FALSE)</f>
        <v>ECOM MOTORSPORT</v>
      </c>
      <c r="H25" s="240" t="str">
        <f>VLOOKUP(B25,Results!B:Q,16,FALSE)</f>
        <v>45.00,2</v>
      </c>
    </row>
    <row r="26" spans="1:8" ht="15" customHeight="1">
      <c r="A26" s="229">
        <f t="shared" si="0"/>
        <v>19</v>
      </c>
      <c r="B26" s="239">
        <v>2</v>
      </c>
      <c r="C26" s="230" t="str">
        <f>VLOOKUP(B26,Startlist!B:F,2,FALSE)</f>
        <v>N4</v>
      </c>
      <c r="D26" s="232" t="str">
        <f>CONCATENATE(VLOOKUP(B26,Startlist!B:H,3,FALSE)," / ",VLOOKUP(B26,Startlist!B:H,4,FALSE))</f>
        <v>Kaspar Koitla / Mait Laidvee</v>
      </c>
      <c r="E26" s="231" t="str">
        <f>VLOOKUP(B26,Startlist!B:F,5,FALSE)</f>
        <v>EST</v>
      </c>
      <c r="F26" s="232" t="str">
        <f>VLOOKUP(B26,Startlist!B:H,7,FALSE)</f>
        <v>Mitsubishi Lancer Evo 9</v>
      </c>
      <c r="G26" s="232" t="str">
        <f>VLOOKUP(B26,Startlist!B:H,6,FALSE)</f>
        <v>ASRT RALLY TEAM</v>
      </c>
      <c r="H26" s="240" t="str">
        <f>VLOOKUP(B26,Results!B:Q,16,FALSE)</f>
        <v>45.04,2</v>
      </c>
    </row>
    <row r="27" spans="1:8" ht="15" customHeight="1">
      <c r="A27" s="229">
        <f t="shared" si="0"/>
        <v>20</v>
      </c>
      <c r="B27" s="239">
        <v>34</v>
      </c>
      <c r="C27" s="230" t="str">
        <f>VLOOKUP(B27,Startlist!B:F,2,FALSE)</f>
        <v>A7</v>
      </c>
      <c r="D27" s="232" t="str">
        <f>CONCATENATE(VLOOKUP(B27,Startlist!B:H,3,FALSE)," / ",VLOOKUP(B27,Startlist!B:H,4,FALSE))</f>
        <v>David Sultanjants / Siim Oja</v>
      </c>
      <c r="E27" s="231" t="str">
        <f>VLOOKUP(B27,Startlist!B:F,5,FALSE)</f>
        <v>EST</v>
      </c>
      <c r="F27" s="232" t="str">
        <f>VLOOKUP(B27,Startlist!B:H,7,FALSE)</f>
        <v>Citroen DS3</v>
      </c>
      <c r="G27" s="232" t="str">
        <f>VLOOKUP(B27,Startlist!B:H,6,FALSE)</f>
        <v>MS RACING</v>
      </c>
      <c r="H27" s="240" t="str">
        <f>VLOOKUP(B27,Results!B:Q,16,FALSE)</f>
        <v>45.12,8</v>
      </c>
    </row>
    <row r="28" spans="1:8" ht="15" customHeight="1">
      <c r="A28" s="229">
        <f t="shared" si="0"/>
        <v>21</v>
      </c>
      <c r="B28" s="239">
        <v>39</v>
      </c>
      <c r="C28" s="230" t="str">
        <f>VLOOKUP(B28,Startlist!B:F,2,FALSE)</f>
        <v>A7</v>
      </c>
      <c r="D28" s="232" t="str">
        <f>CONCATENATE(VLOOKUP(B28,Startlist!B:H,3,FALSE)," / ",VLOOKUP(B28,Startlist!B:H,4,FALSE))</f>
        <v>Mikhail Skripnikov / Anton Grechko</v>
      </c>
      <c r="E28" s="231" t="str">
        <f>VLOOKUP(B28,Startlist!B:F,5,FALSE)</f>
        <v>RUS</v>
      </c>
      <c r="F28" s="232" t="str">
        <f>VLOOKUP(B28,Startlist!B:H,7,FALSE)</f>
        <v>Renault Clio R3</v>
      </c>
      <c r="G28" s="232" t="str">
        <f>VLOOKUP(B28,Startlist!B:H,6,FALSE)</f>
        <v>THOMAS BETON RACING</v>
      </c>
      <c r="H28" s="240" t="str">
        <f>VLOOKUP(B28,Results!B:Q,16,FALSE)</f>
        <v>45.19,0</v>
      </c>
    </row>
    <row r="29" spans="1:8" ht="15" customHeight="1">
      <c r="A29" s="229">
        <f t="shared" si="0"/>
        <v>22</v>
      </c>
      <c r="B29" s="239">
        <v>75</v>
      </c>
      <c r="C29" s="230" t="str">
        <f>VLOOKUP(B29,Startlist!B:F,2,FALSE)</f>
        <v>E12</v>
      </c>
      <c r="D29" s="232" t="str">
        <f>CONCATENATE(VLOOKUP(B29,Startlist!B:H,3,FALSE)," / ",VLOOKUP(B29,Startlist!B:H,4,FALSE))</f>
        <v>Roman Sokolov / Alari Kupri</v>
      </c>
      <c r="E29" s="231" t="str">
        <f>VLOOKUP(B29,Startlist!B:F,5,FALSE)</f>
        <v>EST</v>
      </c>
      <c r="F29" s="232" t="str">
        <f>VLOOKUP(B29,Startlist!B:H,7,FALSE)</f>
        <v>Mitsubishi Lancer Evo 7</v>
      </c>
      <c r="G29" s="232" t="str">
        <f>VLOOKUP(B29,Startlist!B:H,6,FALSE)</f>
        <v>PSC MOTORSPORT</v>
      </c>
      <c r="H29" s="240" t="str">
        <f>VLOOKUP(B29,Results!B:Q,16,FALSE)</f>
        <v>45.22,5</v>
      </c>
    </row>
    <row r="30" spans="1:8" ht="15" customHeight="1">
      <c r="A30" s="229">
        <f t="shared" si="0"/>
        <v>23</v>
      </c>
      <c r="B30" s="239">
        <v>35</v>
      </c>
      <c r="C30" s="230" t="str">
        <f>VLOOKUP(B30,Startlist!B:F,2,FALSE)</f>
        <v>A6</v>
      </c>
      <c r="D30" s="232" t="str">
        <f>CONCATENATE(VLOOKUP(B30,Startlist!B:H,3,FALSE)," / ",VLOOKUP(B30,Startlist!B:H,4,FALSE))</f>
        <v>Roland Poom / Taavi Udevald</v>
      </c>
      <c r="E30" s="231" t="str">
        <f>VLOOKUP(B30,Startlist!B:F,5,FALSE)</f>
        <v>EST</v>
      </c>
      <c r="F30" s="232" t="str">
        <f>VLOOKUP(B30,Startlist!B:H,7,FALSE)</f>
        <v>Ford Fiesta R2</v>
      </c>
      <c r="G30" s="232" t="str">
        <f>VLOOKUP(B30,Startlist!B:H,6,FALSE)</f>
        <v>KAUR MOTORSPORT</v>
      </c>
      <c r="H30" s="240" t="str">
        <f>VLOOKUP(B30,Results!B:Q,16,FALSE)</f>
        <v>45.27,2</v>
      </c>
    </row>
    <row r="31" spans="1:8" ht="15" customHeight="1">
      <c r="A31" s="229">
        <f t="shared" si="0"/>
        <v>24</v>
      </c>
      <c r="B31" s="239">
        <v>36</v>
      </c>
      <c r="C31" s="230" t="str">
        <f>VLOOKUP(B31,Startlist!B:F,2,FALSE)</f>
        <v>A8</v>
      </c>
      <c r="D31" s="232" t="str">
        <f>CONCATENATE(VLOOKUP(B31,Startlist!B:H,3,FALSE)," / ",VLOOKUP(B31,Startlist!B:H,4,FALSE))</f>
        <v>Rünno Ubinhain / Riho Teinveld</v>
      </c>
      <c r="E31" s="231" t="str">
        <f>VLOOKUP(B31,Startlist!B:F,5,FALSE)</f>
        <v>EST</v>
      </c>
      <c r="F31" s="232" t="str">
        <f>VLOOKUP(B31,Startlist!B:H,7,FALSE)</f>
        <v>Subaru Impreza</v>
      </c>
      <c r="G31" s="232" t="str">
        <f>VLOOKUP(B31,Startlist!B:H,6,FALSE)</f>
        <v>KAUR MOTORSPORT</v>
      </c>
      <c r="H31" s="240" t="str">
        <f>VLOOKUP(B31,Results!B:Q,16,FALSE)</f>
        <v>45.28,7</v>
      </c>
    </row>
    <row r="32" spans="1:8" ht="15" customHeight="1">
      <c r="A32" s="229">
        <f t="shared" si="0"/>
        <v>25</v>
      </c>
      <c r="B32" s="239">
        <v>29</v>
      </c>
      <c r="C32" s="230" t="str">
        <f>VLOOKUP(B32,Startlist!B:F,2,FALSE)</f>
        <v>N4</v>
      </c>
      <c r="D32" s="232" t="str">
        <f>CONCATENATE(VLOOKUP(B32,Startlist!B:H,3,FALSE)," / ",VLOOKUP(B32,Startlist!B:H,4,FALSE))</f>
        <v>Sergey Uger / Trofim Chikin</v>
      </c>
      <c r="E32" s="231" t="str">
        <f>VLOOKUP(B32,Startlist!B:F,5,FALSE)</f>
        <v>RUS</v>
      </c>
      <c r="F32" s="232" t="str">
        <f>VLOOKUP(B32,Startlist!B:H,7,FALSE)</f>
        <v>Mitsubishi Lancer Evo 10</v>
      </c>
      <c r="G32" s="232" t="str">
        <f>VLOOKUP(B32,Startlist!B:H,6,FALSE)</f>
        <v>CONE FOREST RALLY TEAM</v>
      </c>
      <c r="H32" s="240" t="str">
        <f>VLOOKUP(B32,Results!B:Q,16,FALSE)</f>
        <v>45.33,9</v>
      </c>
    </row>
    <row r="33" spans="1:8" ht="15" customHeight="1">
      <c r="A33" s="229">
        <f t="shared" si="0"/>
        <v>26</v>
      </c>
      <c r="B33" s="239">
        <v>54</v>
      </c>
      <c r="C33" s="230" t="str">
        <f>VLOOKUP(B33,Startlist!B:F,2,FALSE)</f>
        <v>N4</v>
      </c>
      <c r="D33" s="232" t="str">
        <f>CONCATENATE(VLOOKUP(B33,Startlist!B:H,3,FALSE)," / ",VLOOKUP(B33,Startlist!B:H,4,FALSE))</f>
        <v>Inessa Tushkanova / Kamil Heller</v>
      </c>
      <c r="E33" s="231" t="str">
        <f>VLOOKUP(B33,Startlist!B:F,5,FALSE)</f>
        <v>UKR / PL</v>
      </c>
      <c r="F33" s="232" t="str">
        <f>VLOOKUP(B33,Startlist!B:H,7,FALSE)</f>
        <v>Mitsubishi Lancer Evo 9</v>
      </c>
      <c r="G33" s="232" t="str">
        <f>VLOOKUP(B33,Startlist!B:H,6,FALSE)</f>
        <v>INESSA TUSHKANOVA</v>
      </c>
      <c r="H33" s="240" t="str">
        <f>VLOOKUP(B33,Results!B:Q,16,FALSE)</f>
        <v>45.34,6</v>
      </c>
    </row>
    <row r="34" spans="1:8" ht="15" customHeight="1">
      <c r="A34" s="229">
        <f t="shared" si="0"/>
        <v>27</v>
      </c>
      <c r="B34" s="239">
        <v>17</v>
      </c>
      <c r="C34" s="230" t="str">
        <f>VLOOKUP(B34,Startlist!B:F,2,FALSE)</f>
        <v>A6</v>
      </c>
      <c r="D34" s="232" t="str">
        <f>CONCATENATE(VLOOKUP(B34,Startlist!B:H,3,FALSE)," / ",VLOOKUP(B34,Startlist!B:H,4,FALSE))</f>
        <v>Rasmus Uustulnd / Imre Kuusk</v>
      </c>
      <c r="E34" s="231" t="str">
        <f>VLOOKUP(B34,Startlist!B:F,5,FALSE)</f>
        <v>EST</v>
      </c>
      <c r="F34" s="232" t="str">
        <f>VLOOKUP(B34,Startlist!B:H,7,FALSE)</f>
        <v>Ford Fiesta R2</v>
      </c>
      <c r="G34" s="232" t="str">
        <f>VLOOKUP(B34,Startlist!B:H,6,FALSE)</f>
        <v>SAR-TECH MOTORSPORT</v>
      </c>
      <c r="H34" s="240" t="str">
        <f>VLOOKUP(B34,Results!B:Q,16,FALSE)</f>
        <v>45.38,2</v>
      </c>
    </row>
    <row r="35" spans="1:8" ht="15" customHeight="1">
      <c r="A35" s="229">
        <f t="shared" si="0"/>
        <v>28</v>
      </c>
      <c r="B35" s="239">
        <v>49</v>
      </c>
      <c r="C35" s="230" t="str">
        <f>VLOOKUP(B35,Startlist!B:F,2,FALSE)</f>
        <v>A6</v>
      </c>
      <c r="D35" s="232" t="str">
        <f>CONCATENATE(VLOOKUP(B35,Startlist!B:H,3,FALSE)," / ",VLOOKUP(B35,Startlist!B:H,4,FALSE))</f>
        <v>Niko-Pekka Nieminen / Kuldar Sikk</v>
      </c>
      <c r="E35" s="231" t="str">
        <f>VLOOKUP(B35,Startlist!B:F,5,FALSE)</f>
        <v>FIN / EST</v>
      </c>
      <c r="F35" s="232" t="str">
        <f>VLOOKUP(B35,Startlist!B:H,7,FALSE)</f>
        <v>Ford Fiesta R2</v>
      </c>
      <c r="G35" s="232" t="str">
        <f>VLOOKUP(B35,Startlist!B:H,6,FALSE)</f>
        <v>MM-MOTORSPORT</v>
      </c>
      <c r="H35" s="240" t="str">
        <f>VLOOKUP(B35,Results!B:Q,16,FALSE)</f>
        <v>45.46,1</v>
      </c>
    </row>
    <row r="36" spans="1:8" ht="15" customHeight="1">
      <c r="A36" s="229">
        <f t="shared" si="0"/>
        <v>29</v>
      </c>
      <c r="B36" s="239">
        <v>44</v>
      </c>
      <c r="C36" s="230" t="str">
        <f>VLOOKUP(B36,Startlist!B:F,2,FALSE)</f>
        <v>A7</v>
      </c>
      <c r="D36" s="232" t="str">
        <f>CONCATENATE(VLOOKUP(B36,Startlist!B:H,3,FALSE)," / ",VLOOKUP(B36,Startlist!B:H,4,FALSE))</f>
        <v>Kevin Kuusik / Carl Terras</v>
      </c>
      <c r="E36" s="231" t="str">
        <f>VLOOKUP(B36,Startlist!B:F,5,FALSE)</f>
        <v>EST</v>
      </c>
      <c r="F36" s="232" t="str">
        <f>VLOOKUP(B36,Startlist!B:H,7,FALSE)</f>
        <v>Renault Clio Ragnotti</v>
      </c>
      <c r="G36" s="232" t="str">
        <f>VLOOKUP(B36,Startlist!B:H,6,FALSE)</f>
        <v>OT RACING</v>
      </c>
      <c r="H36" s="240" t="str">
        <f>VLOOKUP(B36,Results!B:Q,16,FALSE)</f>
        <v>46.01,2</v>
      </c>
    </row>
    <row r="37" spans="1:8" ht="15" customHeight="1">
      <c r="A37" s="229">
        <f t="shared" si="0"/>
        <v>30</v>
      </c>
      <c r="B37" s="239">
        <v>43</v>
      </c>
      <c r="C37" s="230" t="str">
        <f>VLOOKUP(B37,Startlist!B:F,2,FALSE)</f>
        <v>A6</v>
      </c>
      <c r="D37" s="232" t="str">
        <f>CONCATENATE(VLOOKUP(B37,Startlist!B:H,3,FALSE)," / ",VLOOKUP(B37,Startlist!B:H,4,FALSE))</f>
        <v>Gustav Kruuda / Ken Järveoja</v>
      </c>
      <c r="E37" s="231" t="str">
        <f>VLOOKUP(B37,Startlist!B:F,5,FALSE)</f>
        <v>EST</v>
      </c>
      <c r="F37" s="232" t="str">
        <f>VLOOKUP(B37,Startlist!B:H,7,FALSE)</f>
        <v>Ford Fiesta</v>
      </c>
      <c r="G37" s="232" t="str">
        <f>VLOOKUP(B37,Startlist!B:H,6,FALSE)</f>
        <v>ME3 RALLYTEAM</v>
      </c>
      <c r="H37" s="240" t="str">
        <f>VLOOKUP(B37,Results!B:Q,16,FALSE)</f>
        <v>46.11,9</v>
      </c>
    </row>
    <row r="38" spans="1:8" ht="15" customHeight="1">
      <c r="A38" s="229">
        <f t="shared" si="0"/>
        <v>31</v>
      </c>
      <c r="B38" s="239">
        <v>32</v>
      </c>
      <c r="C38" s="230" t="str">
        <f>VLOOKUP(B38,Startlist!B:F,2,FALSE)</f>
        <v>A6</v>
      </c>
      <c r="D38" s="232" t="str">
        <f>CONCATENATE(VLOOKUP(B38,Startlist!B:H,3,FALSE)," / ",VLOOKUP(B38,Startlist!B:H,4,FALSE))</f>
        <v>Oliver Ojaperv / Jarno Talve</v>
      </c>
      <c r="E38" s="231" t="str">
        <f>VLOOKUP(B38,Startlist!B:F,5,FALSE)</f>
        <v>EST</v>
      </c>
      <c r="F38" s="232" t="str">
        <f>VLOOKUP(B38,Startlist!B:H,7,FALSE)</f>
        <v>Ford Fiesta R2</v>
      </c>
      <c r="G38" s="232" t="str">
        <f>VLOOKUP(B38,Startlist!B:H,6,FALSE)</f>
        <v>OT RACING</v>
      </c>
      <c r="H38" s="240" t="str">
        <f>VLOOKUP(B38,Results!B:Q,16,FALSE)</f>
        <v>46.13,5</v>
      </c>
    </row>
    <row r="39" spans="1:8" ht="15" customHeight="1">
      <c r="A39" s="229">
        <f t="shared" si="0"/>
        <v>32</v>
      </c>
      <c r="B39" s="239">
        <v>40</v>
      </c>
      <c r="C39" s="230" t="str">
        <f>VLOOKUP(B39,Startlist!B:F,2,FALSE)</f>
        <v>A6</v>
      </c>
      <c r="D39" s="232" t="str">
        <f>CONCATENATE(VLOOKUP(B39,Startlist!B:H,3,FALSE)," / ",VLOOKUP(B39,Startlist!B:H,4,FALSE))</f>
        <v>Karl Tarrend / Mirko Kaunis</v>
      </c>
      <c r="E39" s="231" t="str">
        <f>VLOOKUP(B39,Startlist!B:F,5,FALSE)</f>
        <v>EST</v>
      </c>
      <c r="F39" s="232" t="str">
        <f>VLOOKUP(B39,Startlist!B:H,7,FALSE)</f>
        <v>Citroen C2 R2</v>
      </c>
      <c r="G39" s="232" t="str">
        <f>VLOOKUP(B39,Startlist!B:H,6,FALSE)</f>
        <v>G.M.RACING SK</v>
      </c>
      <c r="H39" s="240" t="str">
        <f>VLOOKUP(B39,Results!B:Q,16,FALSE)</f>
        <v>46.24,3</v>
      </c>
    </row>
    <row r="40" spans="1:8" ht="15" customHeight="1">
      <c r="A40" s="229">
        <f t="shared" si="0"/>
        <v>33</v>
      </c>
      <c r="B40" s="239">
        <v>57</v>
      </c>
      <c r="C40" s="230" t="str">
        <f>VLOOKUP(B40,Startlist!B:F,2,FALSE)</f>
        <v>E12</v>
      </c>
      <c r="D40" s="232" t="str">
        <f>CONCATENATE(VLOOKUP(B40,Startlist!B:H,3,FALSE)," / ",VLOOKUP(B40,Startlist!B:H,4,FALSE))</f>
        <v>Kaido Raiend / Hanno Hussar</v>
      </c>
      <c r="E40" s="231" t="str">
        <f>VLOOKUP(B40,Startlist!B:F,5,FALSE)</f>
        <v>EST</v>
      </c>
      <c r="F40" s="232" t="str">
        <f>VLOOKUP(B40,Startlist!B:H,7,FALSE)</f>
        <v>Mitsubishi Lancer Evo 6</v>
      </c>
      <c r="G40" s="232" t="str">
        <f>VLOOKUP(B40,Startlist!B:H,6,FALSE)</f>
        <v>OK TSK</v>
      </c>
      <c r="H40" s="240" t="str">
        <f>VLOOKUP(B40,Results!B:Q,16,FALSE)</f>
        <v>46.27,9</v>
      </c>
    </row>
    <row r="41" spans="1:8" ht="15" customHeight="1">
      <c r="A41" s="229">
        <f t="shared" si="0"/>
        <v>34</v>
      </c>
      <c r="B41" s="239">
        <v>52</v>
      </c>
      <c r="C41" s="230" t="str">
        <f>VLOOKUP(B41,Startlist!B:F,2,FALSE)</f>
        <v>N3</v>
      </c>
      <c r="D41" s="232" t="str">
        <f>CONCATENATE(VLOOKUP(B41,Startlist!B:H,3,FALSE)," / ",VLOOKUP(B41,Startlist!B:H,4,FALSE))</f>
        <v>Alexey Iofin / Evgeni Eviseev</v>
      </c>
      <c r="E41" s="231" t="str">
        <f>VLOOKUP(B41,Startlist!B:F,5,FALSE)</f>
        <v>RUS</v>
      </c>
      <c r="F41" s="232" t="str">
        <f>VLOOKUP(B41,Startlist!B:H,7,FALSE)</f>
        <v>Honda Civic</v>
      </c>
      <c r="G41" s="232" t="str">
        <f>VLOOKUP(B41,Startlist!B:H,6,FALSE)</f>
        <v>2WD RACING SERVICES</v>
      </c>
      <c r="H41" s="240" t="str">
        <f>VLOOKUP(B41,Results!B:Q,16,FALSE)</f>
        <v>46.50,9</v>
      </c>
    </row>
    <row r="42" spans="1:8" ht="15" customHeight="1">
      <c r="A42" s="229">
        <f t="shared" si="0"/>
        <v>35</v>
      </c>
      <c r="B42" s="239">
        <v>61</v>
      </c>
      <c r="C42" s="230" t="str">
        <f>VLOOKUP(B42,Startlist!B:F,2,FALSE)</f>
        <v>E10</v>
      </c>
      <c r="D42" s="232" t="str">
        <f>CONCATENATE(VLOOKUP(B42,Startlist!B:H,3,FALSE)," / ",VLOOKUP(B42,Startlist!B:H,4,FALSE))</f>
        <v>Taavo Tigane / Eero Viljus</v>
      </c>
      <c r="E42" s="231" t="str">
        <f>VLOOKUP(B42,Startlist!B:F,5,FALSE)</f>
        <v>EST</v>
      </c>
      <c r="F42" s="232" t="str">
        <f>VLOOKUP(B42,Startlist!B:H,7,FALSE)</f>
        <v>Nissan Sunny</v>
      </c>
      <c r="G42" s="232" t="str">
        <f>VLOOKUP(B42,Startlist!B:H,6,FALSE)</f>
        <v>RS RACING</v>
      </c>
      <c r="H42" s="240" t="str">
        <f>VLOOKUP(B42,Results!B:Q,16,FALSE)</f>
        <v>47.18,2</v>
      </c>
    </row>
    <row r="43" spans="1:8" ht="15" customHeight="1">
      <c r="A43" s="229">
        <f t="shared" si="0"/>
        <v>36</v>
      </c>
      <c r="B43" s="239">
        <v>53</v>
      </c>
      <c r="C43" s="230" t="str">
        <f>VLOOKUP(B43,Startlist!B:F,2,FALSE)</f>
        <v>A6</v>
      </c>
      <c r="D43" s="232" t="str">
        <f>CONCATENATE(VLOOKUP(B43,Startlist!B:H,3,FALSE)," / ",VLOOKUP(B43,Startlist!B:H,4,FALSE))</f>
        <v>Guntis Lielkajis / Vilnis MIkelsons</v>
      </c>
      <c r="E43" s="231" t="str">
        <f>VLOOKUP(B43,Startlist!B:F,5,FALSE)</f>
        <v>LAT</v>
      </c>
      <c r="F43" s="232" t="str">
        <f>VLOOKUP(B43,Startlist!B:H,7,FALSE)</f>
        <v>Ford Fiesta</v>
      </c>
      <c r="G43" s="232" t="str">
        <f>VLOOKUP(B43,Startlist!B:H,6,FALSE)</f>
        <v>CIEDRA RACING</v>
      </c>
      <c r="H43" s="240" t="str">
        <f>VLOOKUP(B43,Results!B:Q,16,FALSE)</f>
        <v>47.19,8</v>
      </c>
    </row>
    <row r="44" spans="1:8" ht="15" customHeight="1">
      <c r="A44" s="229">
        <f t="shared" si="0"/>
        <v>37</v>
      </c>
      <c r="B44" s="239">
        <v>42</v>
      </c>
      <c r="C44" s="230" t="str">
        <f>VLOOKUP(B44,Startlist!B:F,2,FALSE)</f>
        <v>E12</v>
      </c>
      <c r="D44" s="232" t="str">
        <f>CONCATENATE(VLOOKUP(B44,Startlist!B:H,3,FALSE)," / ",VLOOKUP(B44,Startlist!B:H,4,FALSE))</f>
        <v>Denis Levyatov / Mariya Obolenskaya</v>
      </c>
      <c r="E44" s="231" t="str">
        <f>VLOOKUP(B44,Startlist!B:F,5,FALSE)</f>
        <v>RUS</v>
      </c>
      <c r="F44" s="232" t="str">
        <f>VLOOKUP(B44,Startlist!B:H,7,FALSE)</f>
        <v>Subaru Impreza</v>
      </c>
      <c r="G44" s="232" t="str">
        <f>VLOOKUP(B44,Startlist!B:H,6,FALSE)</f>
        <v>CONE FOREST RALLY TEAM</v>
      </c>
      <c r="H44" s="240" t="str">
        <f>VLOOKUP(B44,Results!B:Q,16,FALSE)</f>
        <v>47.32,2</v>
      </c>
    </row>
    <row r="45" spans="1:8" ht="15" customHeight="1">
      <c r="A45" s="229">
        <f t="shared" si="0"/>
        <v>38</v>
      </c>
      <c r="B45" s="239">
        <v>51</v>
      </c>
      <c r="C45" s="230" t="str">
        <f>VLOOKUP(B45,Startlist!B:F,2,FALSE)</f>
        <v>E10</v>
      </c>
      <c r="D45" s="232" t="str">
        <f>CONCATENATE(VLOOKUP(B45,Startlist!B:H,3,FALSE)," / ",VLOOKUP(B45,Startlist!B:H,4,FALSE))</f>
        <v>Kristjan Sinik / Martti Meetua</v>
      </c>
      <c r="E45" s="231" t="str">
        <f>VLOOKUP(B45,Startlist!B:F,5,FALSE)</f>
        <v>EST</v>
      </c>
      <c r="F45" s="232" t="str">
        <f>VLOOKUP(B45,Startlist!B:H,7,FALSE)</f>
        <v>Nissan Sunny</v>
      </c>
      <c r="G45" s="232" t="str">
        <f>VLOOKUP(B45,Startlist!B:H,6,FALSE)</f>
        <v>ERKI SPORT</v>
      </c>
      <c r="H45" s="240" t="str">
        <f>VLOOKUP(B45,Results!B:Q,16,FALSE)</f>
        <v>47.54,8</v>
      </c>
    </row>
    <row r="46" spans="1:8" ht="15" customHeight="1">
      <c r="A46" s="229">
        <f t="shared" si="0"/>
        <v>39</v>
      </c>
      <c r="B46" s="239">
        <v>59</v>
      </c>
      <c r="C46" s="230" t="str">
        <f>VLOOKUP(B46,Startlist!B:F,2,FALSE)</f>
        <v>E9</v>
      </c>
      <c r="D46" s="232" t="str">
        <f>CONCATENATE(VLOOKUP(B46,Startlist!B:H,3,FALSE)," / ",VLOOKUP(B46,Startlist!B:H,4,FALSE))</f>
        <v>Rainer Meus / Kaupo Vana</v>
      </c>
      <c r="E46" s="231" t="str">
        <f>VLOOKUP(B46,Startlist!B:F,5,FALSE)</f>
        <v>EST</v>
      </c>
      <c r="F46" s="232" t="str">
        <f>VLOOKUP(B46,Startlist!B:H,7,FALSE)</f>
        <v>LADA VFTS</v>
      </c>
      <c r="G46" s="232" t="str">
        <f>VLOOKUP(B46,Startlist!B:H,6,FALSE)</f>
        <v>PROREHV RALLY TEAM</v>
      </c>
      <c r="H46" s="240" t="str">
        <f>VLOOKUP(B46,Results!B:Q,16,FALSE)</f>
        <v>48.43,4</v>
      </c>
    </row>
    <row r="47" spans="1:8" ht="15" customHeight="1">
      <c r="A47" s="229">
        <f t="shared" si="0"/>
        <v>40</v>
      </c>
      <c r="B47" s="239">
        <v>69</v>
      </c>
      <c r="C47" s="230" t="str">
        <f>VLOOKUP(B47,Startlist!B:F,2,FALSE)</f>
        <v>E10</v>
      </c>
      <c r="D47" s="232" t="str">
        <f>CONCATENATE(VLOOKUP(B47,Startlist!B:H,3,FALSE)," / ",VLOOKUP(B47,Startlist!B:H,4,FALSE))</f>
        <v>Marko Ringenberg / Martin Valter</v>
      </c>
      <c r="E47" s="231" t="str">
        <f>VLOOKUP(B47,Startlist!B:F,5,FALSE)</f>
        <v>EST</v>
      </c>
      <c r="F47" s="232" t="str">
        <f>VLOOKUP(B47,Startlist!B:H,7,FALSE)</f>
        <v>Opel Ascona</v>
      </c>
      <c r="G47" s="232" t="str">
        <f>VLOOKUP(B47,Startlist!B:H,6,FALSE)</f>
        <v>ECOM MOTORSPORT</v>
      </c>
      <c r="H47" s="240" t="str">
        <f>VLOOKUP(B47,Results!B:Q,16,FALSE)</f>
        <v>49.33,9</v>
      </c>
    </row>
    <row r="48" spans="1:8" ht="15" customHeight="1">
      <c r="A48" s="229">
        <f t="shared" si="0"/>
        <v>41</v>
      </c>
      <c r="B48" s="239">
        <v>66</v>
      </c>
      <c r="C48" s="230" t="str">
        <f>VLOOKUP(B48,Startlist!B:F,2,FALSE)</f>
        <v>E10</v>
      </c>
      <c r="D48" s="232" t="str">
        <f>CONCATENATE(VLOOKUP(B48,Startlist!B:H,3,FALSE)," / ",VLOOKUP(B48,Startlist!B:H,4,FALSE))</f>
        <v>Kasper Koosa / Siim Korsten</v>
      </c>
      <c r="E48" s="231" t="str">
        <f>VLOOKUP(B48,Startlist!B:F,5,FALSE)</f>
        <v>EST</v>
      </c>
      <c r="F48" s="232" t="str">
        <f>VLOOKUP(B48,Startlist!B:H,7,FALSE)</f>
        <v>Nissan Sunny</v>
      </c>
      <c r="G48" s="232" t="str">
        <f>VLOOKUP(B48,Startlist!B:H,6,FALSE)</f>
        <v>ECOM MOTORSPORT</v>
      </c>
      <c r="H48" s="240" t="str">
        <f>VLOOKUP(B48,Results!B:Q,16,FALSE)</f>
        <v>49.57,4</v>
      </c>
    </row>
    <row r="49" spans="1:8" ht="15" customHeight="1">
      <c r="A49" s="229">
        <f t="shared" si="0"/>
        <v>42</v>
      </c>
      <c r="B49" s="239">
        <v>76</v>
      </c>
      <c r="C49" s="230" t="str">
        <f>VLOOKUP(B49,Startlist!B:F,2,FALSE)</f>
        <v>E10</v>
      </c>
      <c r="D49" s="232" t="str">
        <f>CONCATENATE(VLOOKUP(B49,Startlist!B:H,3,FALSE)," / ",VLOOKUP(B49,Startlist!B:H,4,FALSE))</f>
        <v>Peep Trave / Siim Sooäär</v>
      </c>
      <c r="E49" s="231" t="str">
        <f>VLOOKUP(B49,Startlist!B:F,5,FALSE)</f>
        <v>EST</v>
      </c>
      <c r="F49" s="232" t="str">
        <f>VLOOKUP(B49,Startlist!B:H,7,FALSE)</f>
        <v>Mitsubishi Colt</v>
      </c>
      <c r="G49" s="232" t="str">
        <f>VLOOKUP(B49,Startlist!B:H,6,FALSE)</f>
        <v>SAR-TECH MOTORSPORT</v>
      </c>
      <c r="H49" s="240" t="str">
        <f>VLOOKUP(B49,Results!B:Q,16,FALSE)</f>
        <v>51.21,5</v>
      </c>
    </row>
    <row r="50" spans="1:8" ht="15" customHeight="1">
      <c r="A50" s="229">
        <f t="shared" si="0"/>
        <v>43</v>
      </c>
      <c r="B50" s="239">
        <v>71</v>
      </c>
      <c r="C50" s="230" t="str">
        <f>VLOOKUP(B50,Startlist!B:F,2,FALSE)</f>
        <v>E9</v>
      </c>
      <c r="D50" s="232" t="str">
        <f>CONCATENATE(VLOOKUP(B50,Startlist!B:H,3,FALSE)," / ",VLOOKUP(B50,Startlist!B:H,4,FALSE))</f>
        <v>Henri Franke / Alain Sivous</v>
      </c>
      <c r="E50" s="231" t="str">
        <f>VLOOKUP(B50,Startlist!B:F,5,FALSE)</f>
        <v>EST</v>
      </c>
      <c r="F50" s="232" t="str">
        <f>VLOOKUP(B50,Startlist!B:H,7,FALSE)</f>
        <v>Suzuki Baleno</v>
      </c>
      <c r="G50" s="232" t="str">
        <f>VLOOKUP(B50,Startlist!B:H,6,FALSE)</f>
        <v>ECOM MOTORSPORT</v>
      </c>
      <c r="H50" s="240" t="str">
        <f>VLOOKUP(B50,Results!B:Q,16,FALSE)</f>
        <v>52.03,0</v>
      </c>
    </row>
    <row r="51" spans="1:8" ht="15" customHeight="1">
      <c r="A51" s="229">
        <f t="shared" si="0"/>
        <v>44</v>
      </c>
      <c r="B51" s="239">
        <v>64</v>
      </c>
      <c r="C51" s="230" t="str">
        <f>VLOOKUP(B51,Startlist!B:F,2,FALSE)</f>
        <v>E10</v>
      </c>
      <c r="D51" s="232" t="str">
        <f>CONCATENATE(VLOOKUP(B51,Startlist!B:H,3,FALSE)," / ",VLOOKUP(B51,Startlist!B:H,4,FALSE))</f>
        <v>Margus Sarja / Taavi Audova</v>
      </c>
      <c r="E51" s="231" t="str">
        <f>VLOOKUP(B51,Startlist!B:F,5,FALSE)</f>
        <v>EST</v>
      </c>
      <c r="F51" s="232" t="str">
        <f>VLOOKUP(B51,Startlist!B:H,7,FALSE)</f>
        <v>Renault Clio</v>
      </c>
      <c r="G51" s="232" t="str">
        <f>VLOOKUP(B51,Startlist!B:H,6,FALSE)</f>
        <v>MS RACING</v>
      </c>
      <c r="H51" s="240" t="str">
        <f>VLOOKUP(B51,Results!B:Q,16,FALSE)</f>
        <v>52.18,5</v>
      </c>
    </row>
    <row r="52" spans="1:8" ht="15" customHeight="1">
      <c r="A52" s="229">
        <f t="shared" si="0"/>
        <v>45</v>
      </c>
      <c r="B52" s="239">
        <v>73</v>
      </c>
      <c r="C52" s="230" t="str">
        <f>VLOOKUP(B52,Startlist!B:F,2,FALSE)</f>
        <v>E10</v>
      </c>
      <c r="D52" s="232" t="str">
        <f>CONCATENATE(VLOOKUP(B52,Startlist!B:H,3,FALSE)," / ",VLOOKUP(B52,Startlist!B:H,4,FALSE))</f>
        <v>Erkko East / Margus Brant</v>
      </c>
      <c r="E52" s="231" t="str">
        <f>VLOOKUP(B52,Startlist!B:F,5,FALSE)</f>
        <v>EST</v>
      </c>
      <c r="F52" s="232" t="str">
        <f>VLOOKUP(B52,Startlist!B:H,7,FALSE)</f>
        <v>Ford Escort RS 2000</v>
      </c>
      <c r="G52" s="232" t="str">
        <f>VLOOKUP(B52,Startlist!B:H,6,FALSE)</f>
        <v>OT RACING</v>
      </c>
      <c r="H52" s="240" t="str">
        <f>VLOOKUP(B52,Results!B:Q,16,FALSE)</f>
        <v>52.23,0</v>
      </c>
    </row>
    <row r="53" spans="1:8" ht="15" customHeight="1">
      <c r="A53" s="229">
        <f t="shared" si="0"/>
        <v>46</v>
      </c>
      <c r="B53" s="239">
        <v>60</v>
      </c>
      <c r="C53" s="230" t="str">
        <f>VLOOKUP(B53,Startlist!B:F,2,FALSE)</f>
        <v>N3</v>
      </c>
      <c r="D53" s="232" t="str">
        <f>CONCATENATE(VLOOKUP(B53,Startlist!B:H,3,FALSE)," / ",VLOOKUP(B53,Startlist!B:H,4,FALSE))</f>
        <v>Martin Vatter / Oliver Peebo</v>
      </c>
      <c r="E53" s="231" t="str">
        <f>VLOOKUP(B53,Startlist!B:F,5,FALSE)</f>
        <v>EST</v>
      </c>
      <c r="F53" s="232" t="str">
        <f>VLOOKUP(B53,Startlist!B:H,7,FALSE)</f>
        <v>Honda Civic Type-R</v>
      </c>
      <c r="G53" s="232" t="str">
        <f>VLOOKUP(B53,Startlist!B:H,6,FALSE)</f>
        <v>TIKKRI MOTORSPORT</v>
      </c>
      <c r="H53" s="240" t="str">
        <f>VLOOKUP(B53,Results!B:Q,16,FALSE)</f>
        <v>52.29,3</v>
      </c>
    </row>
    <row r="54" spans="1:8" ht="15" customHeight="1">
      <c r="A54" s="229">
        <f t="shared" si="0"/>
        <v>47</v>
      </c>
      <c r="B54" s="239">
        <v>48</v>
      </c>
      <c r="C54" s="230" t="str">
        <f>VLOOKUP(B54,Startlist!B:F,2,FALSE)</f>
        <v>E11</v>
      </c>
      <c r="D54" s="232" t="str">
        <f>CONCATENATE(VLOOKUP(B54,Startlist!B:H,3,FALSE)," / ",VLOOKUP(B54,Startlist!B:H,4,FALSE))</f>
        <v>Madis Vanaselja / Jaanus Hōbemägi</v>
      </c>
      <c r="E54" s="231" t="str">
        <f>VLOOKUP(B54,Startlist!B:F,5,FALSE)</f>
        <v>EST</v>
      </c>
      <c r="F54" s="232" t="str">
        <f>VLOOKUP(B54,Startlist!B:H,7,FALSE)</f>
        <v>BMW M3</v>
      </c>
      <c r="G54" s="232" t="str">
        <f>VLOOKUP(B54,Startlist!B:H,6,FALSE)</f>
        <v>LAITSE RALLYPARK</v>
      </c>
      <c r="H54" s="240" t="str">
        <f>VLOOKUP(B54,Results!B:Q,16,FALSE)</f>
        <v>52.58,5</v>
      </c>
    </row>
    <row r="55" spans="1:8" ht="15" customHeight="1">
      <c r="A55" s="229">
        <f t="shared" si="0"/>
        <v>48</v>
      </c>
      <c r="B55" s="239">
        <v>65</v>
      </c>
      <c r="C55" s="230" t="str">
        <f>VLOOKUP(B55,Startlist!B:F,2,FALSE)</f>
        <v>E11</v>
      </c>
      <c r="D55" s="232" t="str">
        <f>CONCATENATE(VLOOKUP(B55,Startlist!B:H,3,FALSE)," / ",VLOOKUP(B55,Startlist!B:H,4,FALSE))</f>
        <v>Ülari Randmer / Linnar Simmo</v>
      </c>
      <c r="E55" s="231" t="str">
        <f>VLOOKUP(B55,Startlist!B:F,5,FALSE)</f>
        <v>EST</v>
      </c>
      <c r="F55" s="232" t="str">
        <f>VLOOKUP(B55,Startlist!B:H,7,FALSE)</f>
        <v>BMW 316</v>
      </c>
      <c r="G55" s="232" t="str">
        <f>VLOOKUP(B55,Startlist!B:H,6,FALSE)</f>
        <v>MS RACING</v>
      </c>
      <c r="H55" s="240" t="str">
        <f>VLOOKUP(B55,Results!B:Q,16,FALSE)</f>
        <v>53.37,1</v>
      </c>
    </row>
    <row r="56" spans="1:8" ht="15" customHeight="1">
      <c r="A56" s="229">
        <f t="shared" si="0"/>
        <v>49</v>
      </c>
      <c r="B56" s="239">
        <v>12</v>
      </c>
      <c r="C56" s="230" t="str">
        <f>VLOOKUP(B56,Startlist!B:F,2,FALSE)</f>
        <v>A6</v>
      </c>
      <c r="D56" s="232" t="str">
        <f>CONCATENATE(VLOOKUP(B56,Startlist!B:H,3,FALSE)," / ",VLOOKUP(B56,Startlist!B:H,4,FALSE))</f>
        <v>Sander Siniorg / Annika Arnek</v>
      </c>
      <c r="E56" s="231" t="str">
        <f>VLOOKUP(B56,Startlist!B:F,5,FALSE)</f>
        <v>EST</v>
      </c>
      <c r="F56" s="232" t="str">
        <f>VLOOKUP(B56,Startlist!B:H,7,FALSE)</f>
        <v>Ford Fiesta</v>
      </c>
      <c r="G56" s="232" t="str">
        <f>VLOOKUP(B56,Startlist!B:H,6,FALSE)</f>
        <v>KAUR MOTORSPORT</v>
      </c>
      <c r="H56" s="240" t="str">
        <f>VLOOKUP(B56,Results!B:Q,16,FALSE)</f>
        <v>54.08,6</v>
      </c>
    </row>
    <row r="57" spans="1:8" ht="15" customHeight="1">
      <c r="A57" s="229">
        <f t="shared" si="0"/>
        <v>50</v>
      </c>
      <c r="B57" s="239">
        <v>81</v>
      </c>
      <c r="C57" s="230" t="str">
        <f>VLOOKUP(B57,Startlist!B:F,2,FALSE)</f>
        <v>E13</v>
      </c>
      <c r="D57" s="232" t="str">
        <f>CONCATENATE(VLOOKUP(B57,Startlist!B:H,3,FALSE)," / ",VLOOKUP(B57,Startlist!B:H,4,FALSE))</f>
        <v>Sigmar Tammemägi / Arno Kuus</v>
      </c>
      <c r="E57" s="231" t="str">
        <f>VLOOKUP(B57,Startlist!B:F,5,FALSE)</f>
        <v>EST</v>
      </c>
      <c r="F57" s="232" t="str">
        <f>VLOOKUP(B57,Startlist!B:H,7,FALSE)</f>
        <v>GAZ 53</v>
      </c>
      <c r="G57" s="232" t="str">
        <f>VLOOKUP(B57,Startlist!B:H,6,FALSE)</f>
        <v>LIGUR RACING</v>
      </c>
      <c r="H57" s="240" t="str">
        <f>VLOOKUP(B57,Results!B:Q,16,FALSE)</f>
        <v>57.02,3</v>
      </c>
    </row>
    <row r="58" spans="1:8" ht="15" customHeight="1">
      <c r="A58" s="229">
        <f t="shared" si="0"/>
        <v>51</v>
      </c>
      <c r="B58" s="239">
        <v>82</v>
      </c>
      <c r="C58" s="230" t="str">
        <f>VLOOKUP(B58,Startlist!B:F,2,FALSE)</f>
        <v>E13</v>
      </c>
      <c r="D58" s="232" t="str">
        <f>CONCATENATE(VLOOKUP(B58,Startlist!B:H,3,FALSE)," / ",VLOOKUP(B58,Startlist!B:H,4,FALSE))</f>
        <v>Rainer Tuberik / Raido Vetesina</v>
      </c>
      <c r="E58" s="231" t="str">
        <f>VLOOKUP(B58,Startlist!B:F,5,FALSE)</f>
        <v>EST</v>
      </c>
      <c r="F58" s="232" t="str">
        <f>VLOOKUP(B58,Startlist!B:H,7,FALSE)</f>
        <v>GAZ 51</v>
      </c>
      <c r="G58" s="232" t="str">
        <f>VLOOKUP(B58,Startlist!B:H,6,FALSE)</f>
        <v>GAZ RALLIKLUBI</v>
      </c>
      <c r="H58" s="240" t="str">
        <f>VLOOKUP(B58,Results!B:Q,16,FALSE)</f>
        <v>57.30,0</v>
      </c>
    </row>
    <row r="59" spans="1:8" ht="15" customHeight="1">
      <c r="A59" s="229">
        <f t="shared" si="0"/>
        <v>52</v>
      </c>
      <c r="B59" s="239">
        <v>85</v>
      </c>
      <c r="C59" s="230" t="str">
        <f>VLOOKUP(B59,Startlist!B:F,2,FALSE)</f>
        <v>E13</v>
      </c>
      <c r="D59" s="232" t="str">
        <f>CONCATENATE(VLOOKUP(B59,Startlist!B:H,3,FALSE)," / ",VLOOKUP(B59,Startlist!B:H,4,FALSE))</f>
        <v>Jüri Lindmets / Nele Helü</v>
      </c>
      <c r="E59" s="231" t="str">
        <f>VLOOKUP(B59,Startlist!B:F,5,FALSE)</f>
        <v>EST</v>
      </c>
      <c r="F59" s="232" t="str">
        <f>VLOOKUP(B59,Startlist!B:H,7,FALSE)</f>
        <v>GAZ 51A</v>
      </c>
      <c r="G59" s="232" t="str">
        <f>VLOOKUP(B59,Startlist!B:H,6,FALSE)</f>
        <v>GAZ RALLIKLUBI</v>
      </c>
      <c r="H59" s="240" t="str">
        <f>VLOOKUP(B59,Results!B:Q,16,FALSE)</f>
        <v>58.33,8</v>
      </c>
    </row>
    <row r="60" spans="1:8" ht="15" customHeight="1">
      <c r="A60" s="229">
        <f t="shared" si="0"/>
        <v>53</v>
      </c>
      <c r="B60" s="239">
        <v>80</v>
      </c>
      <c r="C60" s="230" t="str">
        <f>VLOOKUP(B60,Startlist!B:F,2,FALSE)</f>
        <v>E13</v>
      </c>
      <c r="D60" s="232" t="str">
        <f>CONCATENATE(VLOOKUP(B60,Startlist!B:H,3,FALSE)," / ",VLOOKUP(B60,Startlist!B:H,4,FALSE))</f>
        <v>Taavi Niinemets / Marco Prems</v>
      </c>
      <c r="E60" s="231" t="str">
        <f>VLOOKUP(B60,Startlist!B:F,5,FALSE)</f>
        <v>EST</v>
      </c>
      <c r="F60" s="232" t="str">
        <f>VLOOKUP(B60,Startlist!B:H,7,FALSE)</f>
        <v>GAZ 51A</v>
      </c>
      <c r="G60" s="232" t="str">
        <f>VLOOKUP(B60,Startlist!B:H,6,FALSE)</f>
        <v>GAZ RALLIKLUBI</v>
      </c>
      <c r="H60" s="240" t="str">
        <f>VLOOKUP(B60,Results!B:Q,16,FALSE)</f>
        <v>59.21,4</v>
      </c>
    </row>
    <row r="61" spans="1:8" ht="15" customHeight="1">
      <c r="A61" s="229">
        <f t="shared" si="0"/>
        <v>54</v>
      </c>
      <c r="B61" s="239">
        <v>89</v>
      </c>
      <c r="C61" s="230" t="str">
        <f>VLOOKUP(B61,Startlist!B:F,2,FALSE)</f>
        <v>E13</v>
      </c>
      <c r="D61" s="232" t="str">
        <f>CONCATENATE(VLOOKUP(B61,Startlist!B:H,3,FALSE)," / ",VLOOKUP(B61,Startlist!B:H,4,FALSE))</f>
        <v>Kristo Laadre / Andres Lichtfeldt</v>
      </c>
      <c r="E61" s="231" t="str">
        <f>VLOOKUP(B61,Startlist!B:F,5,FALSE)</f>
        <v>EST</v>
      </c>
      <c r="F61" s="232" t="str">
        <f>VLOOKUP(B61,Startlist!B:H,7,FALSE)</f>
        <v>GAZ 51</v>
      </c>
      <c r="G61" s="232" t="str">
        <f>VLOOKUP(B61,Startlist!B:H,6,FALSE)</f>
        <v>GAZ RALLIKLUBI</v>
      </c>
      <c r="H61" s="240" t="str">
        <f>VLOOKUP(B61,Results!B:Q,16,FALSE)</f>
        <v> 1:00.33,1</v>
      </c>
    </row>
    <row r="62" spans="1:8" ht="15" customHeight="1">
      <c r="A62" s="229">
        <f t="shared" si="0"/>
        <v>55</v>
      </c>
      <c r="B62" s="239">
        <v>87</v>
      </c>
      <c r="C62" s="230" t="str">
        <f>VLOOKUP(B62,Startlist!B:F,2,FALSE)</f>
        <v>E13</v>
      </c>
      <c r="D62" s="232" t="str">
        <f>CONCATENATE(VLOOKUP(B62,Startlist!B:H,3,FALSE)," / ",VLOOKUP(B62,Startlist!B:H,4,FALSE))</f>
        <v>Rünno Niitsalu / Kristjan Karu</v>
      </c>
      <c r="E62" s="231" t="str">
        <f>VLOOKUP(B62,Startlist!B:F,5,FALSE)</f>
        <v>EST</v>
      </c>
      <c r="F62" s="232" t="str">
        <f>VLOOKUP(B62,Startlist!B:H,7,FALSE)</f>
        <v>GAZ 53</v>
      </c>
      <c r="G62" s="232" t="str">
        <f>VLOOKUP(B62,Startlist!B:H,6,FALSE)</f>
        <v>GAZ RALLIKLUBI</v>
      </c>
      <c r="H62" s="240" t="str">
        <f>VLOOKUP(B62,Results!B:Q,16,FALSE)</f>
        <v> 1:02.14,5</v>
      </c>
    </row>
    <row r="63" spans="1:8" ht="15" customHeight="1">
      <c r="A63" s="229"/>
      <c r="B63" s="247">
        <v>4</v>
      </c>
      <c r="C63" s="230" t="str">
        <f>VLOOKUP(B63,Startlist!B:F,2,FALSE)</f>
        <v>N4</v>
      </c>
      <c r="D63" s="232" t="str">
        <f>CONCATENATE(VLOOKUP(B63,Startlist!B:H,3,FALSE)," / ",VLOOKUP(B63,Startlist!B:H,4,FALSE))</f>
        <v>Egon Kaur / Erik Lepikson</v>
      </c>
      <c r="E63" s="231" t="str">
        <f>VLOOKUP(B63,Startlist!B:F,5,FALSE)</f>
        <v>EST</v>
      </c>
      <c r="F63" s="232" t="str">
        <f>VLOOKUP(B63,Startlist!B:H,7,FALSE)</f>
        <v>Mitsubishi Lancer Evo 10</v>
      </c>
      <c r="G63" s="232" t="str">
        <f>VLOOKUP(B63,Startlist!B:H,6,FALSE)</f>
        <v>KAUR MOTORSPORT</v>
      </c>
      <c r="H63" s="313" t="s">
        <v>1905</v>
      </c>
    </row>
    <row r="64" spans="1:8" ht="15" customHeight="1">
      <c r="A64" s="229"/>
      <c r="B64" s="239">
        <v>5</v>
      </c>
      <c r="C64" s="230" t="str">
        <f>VLOOKUP(B64,Startlist!B:F,2,FALSE)</f>
        <v>N4</v>
      </c>
      <c r="D64" s="232" t="str">
        <f>CONCATENATE(VLOOKUP(B64,Startlist!B:H,3,FALSE)," / ",VLOOKUP(B64,Startlist!B:H,4,FALSE))</f>
        <v>Roland Murakas / Kalle Adler</v>
      </c>
      <c r="E64" s="231" t="str">
        <f>VLOOKUP(B64,Startlist!B:F,5,FALSE)</f>
        <v>EST</v>
      </c>
      <c r="F64" s="232" t="str">
        <f>VLOOKUP(B64,Startlist!B:H,7,FALSE)</f>
        <v>Mitsubishi Lancer Evo 10</v>
      </c>
      <c r="G64" s="232" t="str">
        <f>VLOOKUP(B64,Startlist!B:H,6,FALSE)</f>
        <v>PROREHV RALLY TEAM</v>
      </c>
      <c r="H64" s="313" t="s">
        <v>1905</v>
      </c>
    </row>
    <row r="65" spans="1:8" ht="15" customHeight="1">
      <c r="A65" s="229"/>
      <c r="B65" s="239">
        <v>9</v>
      </c>
      <c r="C65" s="230" t="str">
        <f>VLOOKUP(B65,Startlist!B:F,2,FALSE)</f>
        <v>R4</v>
      </c>
      <c r="D65" s="232" t="str">
        <f>CONCATENATE(VLOOKUP(B65,Startlist!B:H,3,FALSE)," / ",VLOOKUP(B65,Startlist!B:H,4,FALSE))</f>
        <v>Radik Shaymiev / Maxim Tsvetkov</v>
      </c>
      <c r="E65" s="231" t="str">
        <f>VLOOKUP(B65,Startlist!B:F,5,FALSE)</f>
        <v>RUS</v>
      </c>
      <c r="F65" s="232" t="str">
        <f>VLOOKUP(B65,Startlist!B:H,7,FALSE)</f>
        <v>Peugeot 207 Sport</v>
      </c>
      <c r="G65" s="232" t="str">
        <f>VLOOKUP(B65,Startlist!B:H,6,FALSE)</f>
        <v>TAIF RALLY TEAM</v>
      </c>
      <c r="H65" s="313" t="s">
        <v>1905</v>
      </c>
    </row>
    <row r="66" spans="1:8" ht="15" customHeight="1">
      <c r="A66" s="229"/>
      <c r="B66" s="239">
        <v>26</v>
      </c>
      <c r="C66" s="230" t="str">
        <f>VLOOKUP(B66,Startlist!B:F,2,FALSE)</f>
        <v>E12</v>
      </c>
      <c r="D66" s="232" t="str">
        <f>CONCATENATE(VLOOKUP(B66,Startlist!B:H,3,FALSE)," / ",VLOOKUP(B66,Startlist!B:H,4,FALSE))</f>
        <v>Aiko Aigro / Kermo Kärtmann</v>
      </c>
      <c r="E66" s="231" t="str">
        <f>VLOOKUP(B66,Startlist!B:F,5,FALSE)</f>
        <v>EST</v>
      </c>
      <c r="F66" s="232" t="str">
        <f>VLOOKUP(B66,Startlist!B:H,7,FALSE)</f>
        <v>Mitsubishi Lancer Evo</v>
      </c>
      <c r="G66" s="232" t="str">
        <f>VLOOKUP(B66,Startlist!B:H,6,FALSE)</f>
        <v>TIKKRI MOTORSPORT</v>
      </c>
      <c r="H66" s="313" t="s">
        <v>1905</v>
      </c>
    </row>
    <row r="67" spans="1:8" ht="15" customHeight="1">
      <c r="A67" s="229"/>
      <c r="B67" s="239">
        <v>37</v>
      </c>
      <c r="C67" s="230" t="str">
        <f>VLOOKUP(B67,Startlist!B:F,2,FALSE)</f>
        <v>E11</v>
      </c>
      <c r="D67" s="232" t="str">
        <f>CONCATENATE(VLOOKUP(B67,Startlist!B:H,3,FALSE)," / ",VLOOKUP(B67,Startlist!B:H,4,FALSE))</f>
        <v>Vallo Nuuter / Eero Kikerpill</v>
      </c>
      <c r="E67" s="231" t="str">
        <f>VLOOKUP(B67,Startlist!B:F,5,FALSE)</f>
        <v>EST</v>
      </c>
      <c r="F67" s="232" t="str">
        <f>VLOOKUP(B67,Startlist!B:H,7,FALSE)</f>
        <v>BMW M3</v>
      </c>
      <c r="G67" s="232" t="str">
        <f>VLOOKUP(B67,Startlist!B:H,6,FALSE)</f>
        <v>MS RACING</v>
      </c>
      <c r="H67" s="313" t="s">
        <v>1905</v>
      </c>
    </row>
    <row r="68" spans="1:8" ht="15" customHeight="1">
      <c r="A68" s="229"/>
      <c r="B68" s="239">
        <v>38</v>
      </c>
      <c r="C68" s="230" t="str">
        <f>VLOOKUP(B68,Startlist!B:F,2,FALSE)</f>
        <v>A6</v>
      </c>
      <c r="D68" s="232" t="str">
        <f>CONCATENATE(VLOOKUP(B68,Startlist!B:H,3,FALSE)," / ",VLOOKUP(B68,Startlist!B:H,4,FALSE))</f>
        <v>Kenneth Sepp / Tanel Kasesalu</v>
      </c>
      <c r="E68" s="231" t="str">
        <f>VLOOKUP(B68,Startlist!B:F,5,FALSE)</f>
        <v>EST</v>
      </c>
      <c r="F68" s="232" t="str">
        <f>VLOOKUP(B68,Startlist!B:H,7,FALSE)</f>
        <v>Citroen C2 R2 MAX</v>
      </c>
      <c r="G68" s="232" t="str">
        <f>VLOOKUP(B68,Startlist!B:H,6,FALSE)</f>
        <v>SAR-TECH MOTORSPORT</v>
      </c>
      <c r="H68" s="313" t="s">
        <v>1905</v>
      </c>
    </row>
    <row r="69" spans="1:8" ht="15" customHeight="1">
      <c r="A69" s="229"/>
      <c r="B69" s="239">
        <v>41</v>
      </c>
      <c r="C69" s="230" t="str">
        <f>VLOOKUP(B69,Startlist!B:F,2,FALSE)</f>
        <v>A7</v>
      </c>
      <c r="D69" s="232" t="str">
        <f>CONCATENATE(VLOOKUP(B69,Startlist!B:H,3,FALSE)," / ",VLOOKUP(B69,Startlist!B:H,4,FALSE))</f>
        <v>Mait Madik / Toomas Tauk</v>
      </c>
      <c r="E69" s="231" t="str">
        <f>VLOOKUP(B69,Startlist!B:F,5,FALSE)</f>
        <v>EST</v>
      </c>
      <c r="F69" s="232" t="str">
        <f>VLOOKUP(B69,Startlist!B:H,7,FALSE)</f>
        <v>Honda Civic Type-R</v>
      </c>
      <c r="G69" s="232" t="str">
        <f>VLOOKUP(B69,Startlist!B:H,6,FALSE)</f>
        <v>ECOM MOTORSPORT</v>
      </c>
      <c r="H69" s="313" t="s">
        <v>1905</v>
      </c>
    </row>
    <row r="70" spans="1:8" ht="15" customHeight="1">
      <c r="A70" s="229"/>
      <c r="B70" s="239">
        <v>45</v>
      </c>
      <c r="C70" s="230" t="str">
        <f>VLOOKUP(B70,Startlist!B:F,2,FALSE)</f>
        <v>E10</v>
      </c>
      <c r="D70" s="232" t="str">
        <f>CONCATENATE(VLOOKUP(B70,Startlist!B:H,3,FALSE)," / ",VLOOKUP(B70,Startlist!B:H,4,FALSE))</f>
        <v>Alvar Kuusik / Riho Kens</v>
      </c>
      <c r="E70" s="231" t="str">
        <f>VLOOKUP(B70,Startlist!B:F,5,FALSE)</f>
        <v>EST</v>
      </c>
      <c r="F70" s="232" t="str">
        <f>VLOOKUP(B70,Startlist!B:H,7,FALSE)</f>
        <v>VW Golf II</v>
      </c>
      <c r="G70" s="232" t="str">
        <f>VLOOKUP(B70,Startlist!B:H,6,FALSE)</f>
        <v>TIKKRI MOTORSPORT</v>
      </c>
      <c r="H70" s="313" t="s">
        <v>1905</v>
      </c>
    </row>
    <row r="71" spans="1:8" ht="15" customHeight="1">
      <c r="A71" s="229"/>
      <c r="B71" s="239">
        <v>47</v>
      </c>
      <c r="C71" s="230" t="str">
        <f>VLOOKUP(B71,Startlist!B:F,2,FALSE)</f>
        <v>E10</v>
      </c>
      <c r="D71" s="232" t="str">
        <f>CONCATENATE(VLOOKUP(B71,Startlist!B:H,3,FALSE)," / ",VLOOKUP(B71,Startlist!B:H,4,FALSE))</f>
        <v>Martin Saar / Allar Heina</v>
      </c>
      <c r="E71" s="231" t="str">
        <f>VLOOKUP(B71,Startlist!B:F,5,FALSE)</f>
        <v>EST</v>
      </c>
      <c r="F71" s="232" t="str">
        <f>VLOOKUP(B71,Startlist!B:H,7,FALSE)</f>
        <v>VW Golf II</v>
      </c>
      <c r="G71" s="232" t="str">
        <f>VLOOKUP(B71,Startlist!B:H,6,FALSE)</f>
        <v>OPTITRANS TEHNIKASPORT</v>
      </c>
      <c r="H71" s="313" t="s">
        <v>1905</v>
      </c>
    </row>
    <row r="72" spans="1:8" ht="15" customHeight="1">
      <c r="A72" s="229"/>
      <c r="B72" s="239">
        <v>55</v>
      </c>
      <c r="C72" s="230" t="str">
        <f>VLOOKUP(B72,Startlist!B:F,2,FALSE)</f>
        <v>E10</v>
      </c>
      <c r="D72" s="232" t="str">
        <f>CONCATENATE(VLOOKUP(B72,Startlist!B:H,3,FALSE)," / ",VLOOKUP(B72,Startlist!B:H,4,FALSE))</f>
        <v>Simo Saar / Janek Tamm</v>
      </c>
      <c r="E72" s="231" t="str">
        <f>VLOOKUP(B72,Startlist!B:F,5,FALSE)</f>
        <v>EST</v>
      </c>
      <c r="F72" s="232" t="str">
        <f>VLOOKUP(B72,Startlist!B:H,7,FALSE)</f>
        <v>Renault Clio</v>
      </c>
      <c r="G72" s="232" t="str">
        <f>VLOOKUP(B72,Startlist!B:H,6,FALSE)</f>
        <v>PSC MOTORSPORT</v>
      </c>
      <c r="H72" s="313" t="s">
        <v>1905</v>
      </c>
    </row>
    <row r="73" spans="1:8" ht="15" customHeight="1">
      <c r="A73" s="229"/>
      <c r="B73" s="239">
        <v>56</v>
      </c>
      <c r="C73" s="230" t="str">
        <f>VLOOKUP(B73,Startlist!B:F,2,FALSE)</f>
        <v>A7</v>
      </c>
      <c r="D73" s="232" t="str">
        <f>CONCATENATE(VLOOKUP(B73,Startlist!B:H,3,FALSE)," / ",VLOOKUP(B73,Startlist!B:H,4,FALSE))</f>
        <v>Henry Asi / Karl-Artur Viitra</v>
      </c>
      <c r="E73" s="231" t="str">
        <f>VLOOKUP(B73,Startlist!B:F,5,FALSE)</f>
        <v>EST</v>
      </c>
      <c r="F73" s="232" t="str">
        <f>VLOOKUP(B73,Startlist!B:H,7,FALSE)</f>
        <v>Honda Civic Type-R</v>
      </c>
      <c r="G73" s="232" t="str">
        <f>VLOOKUP(B73,Startlist!B:H,6,FALSE)</f>
        <v>ECOM MOTORSPORT</v>
      </c>
      <c r="H73" s="313" t="s">
        <v>1905</v>
      </c>
    </row>
    <row r="74" spans="1:8" ht="15" customHeight="1">
      <c r="A74" s="229"/>
      <c r="B74" s="239">
        <v>62</v>
      </c>
      <c r="C74" s="230" t="str">
        <f>VLOOKUP(B74,Startlist!B:F,2,FALSE)</f>
        <v>E9</v>
      </c>
      <c r="D74" s="232" t="str">
        <f>CONCATENATE(VLOOKUP(B74,Startlist!B:H,3,FALSE)," / ",VLOOKUP(B74,Startlist!B:H,4,FALSE))</f>
        <v>Raigo Vilbiks / Silver Siivelt</v>
      </c>
      <c r="E74" s="231" t="str">
        <f>VLOOKUP(B74,Startlist!B:F,5,FALSE)</f>
        <v>EST</v>
      </c>
      <c r="F74" s="232" t="str">
        <f>VLOOKUP(B74,Startlist!B:H,7,FALSE)</f>
        <v>LADA SAMARA</v>
      </c>
      <c r="G74" s="232" t="str">
        <f>VLOOKUP(B74,Startlist!B:H,6,FALSE)</f>
        <v>ECOM MOTORSPORT</v>
      </c>
      <c r="H74" s="313" t="s">
        <v>1905</v>
      </c>
    </row>
    <row r="75" spans="1:8" ht="15" customHeight="1">
      <c r="A75" s="229"/>
      <c r="B75" s="239">
        <v>63</v>
      </c>
      <c r="C75" s="230" t="str">
        <f>VLOOKUP(B75,Startlist!B:F,2,FALSE)</f>
        <v>E10</v>
      </c>
      <c r="D75" s="232" t="str">
        <f>CONCATENATE(VLOOKUP(B75,Startlist!B:H,3,FALSE)," / ",VLOOKUP(B75,Startlist!B:H,4,FALSE))</f>
        <v>Maila Vaher / Karita Kivi</v>
      </c>
      <c r="E75" s="231" t="str">
        <f>VLOOKUP(B75,Startlist!B:F,5,FALSE)</f>
        <v>EST</v>
      </c>
      <c r="F75" s="232" t="str">
        <f>VLOOKUP(B75,Startlist!B:H,7,FALSE)</f>
        <v>Nissan Sunny GTI</v>
      </c>
      <c r="G75" s="232" t="str">
        <f>VLOOKUP(B75,Startlist!B:H,6,FALSE)</f>
        <v>SAR-TECH MOTORSPORT</v>
      </c>
      <c r="H75" s="313" t="s">
        <v>1905</v>
      </c>
    </row>
    <row r="76" spans="1:8" ht="15" customHeight="1">
      <c r="A76" s="229"/>
      <c r="B76" s="239">
        <v>67</v>
      </c>
      <c r="C76" s="230" t="str">
        <f>VLOOKUP(B76,Startlist!B:F,2,FALSE)</f>
        <v>N3</v>
      </c>
      <c r="D76" s="232" t="str">
        <f>CONCATENATE(VLOOKUP(B76,Startlist!B:H,3,FALSE)," / ",VLOOKUP(B76,Startlist!B:H,4,FALSE))</f>
        <v>Kaspar Kasari / Hannes Kuusmaa</v>
      </c>
      <c r="E76" s="231" t="str">
        <f>VLOOKUP(B76,Startlist!B:F,5,FALSE)</f>
        <v>EST</v>
      </c>
      <c r="F76" s="232" t="str">
        <f>VLOOKUP(B76,Startlist!B:H,7,FALSE)</f>
        <v>Honda Civic Type-R</v>
      </c>
      <c r="G76" s="232" t="str">
        <f>VLOOKUP(B76,Startlist!B:H,6,FALSE)</f>
        <v>ECOM MOTORSPORT</v>
      </c>
      <c r="H76" s="313" t="s">
        <v>1905</v>
      </c>
    </row>
    <row r="77" spans="1:8" ht="15" customHeight="1">
      <c r="A77" s="229"/>
      <c r="B77" s="239">
        <v>68</v>
      </c>
      <c r="C77" s="230" t="str">
        <f>VLOOKUP(B77,Startlist!B:F,2,FALSE)</f>
        <v>E10</v>
      </c>
      <c r="D77" s="232" t="str">
        <f>CONCATENATE(VLOOKUP(B77,Startlist!B:H,3,FALSE)," / ",VLOOKUP(B77,Startlist!B:H,4,FALSE))</f>
        <v>Janek Ojala / Ronald Jürgenson</v>
      </c>
      <c r="E77" s="231" t="str">
        <f>VLOOKUP(B77,Startlist!B:F,5,FALSE)</f>
        <v>EST</v>
      </c>
      <c r="F77" s="232" t="str">
        <f>VLOOKUP(B77,Startlist!B:H,7,FALSE)</f>
        <v>VW Golf</v>
      </c>
      <c r="G77" s="232" t="str">
        <f>VLOOKUP(B77,Startlist!B:H,6,FALSE)</f>
        <v>PROREHV RALLY TEAM</v>
      </c>
      <c r="H77" s="313" t="s">
        <v>1905</v>
      </c>
    </row>
    <row r="78" spans="1:8" ht="15" customHeight="1">
      <c r="A78" s="229"/>
      <c r="B78" s="239">
        <v>70</v>
      </c>
      <c r="C78" s="230" t="str">
        <f>VLOOKUP(B78,Startlist!B:F,2,FALSE)</f>
        <v>A7</v>
      </c>
      <c r="D78" s="232" t="str">
        <f>CONCATENATE(VLOOKUP(B78,Startlist!B:H,3,FALSE)," / ",VLOOKUP(B78,Startlist!B:H,4,FALSE))</f>
        <v>Aleksandr Kudrjavtsev / Andrey Konovalenko</v>
      </c>
      <c r="E78" s="231" t="str">
        <f>VLOOKUP(B78,Startlist!B:F,5,FALSE)</f>
        <v>RUS</v>
      </c>
      <c r="F78" s="232" t="str">
        <f>VLOOKUP(B78,Startlist!B:H,7,FALSE)</f>
        <v>Renault Clio R3</v>
      </c>
      <c r="G78" s="232" t="str">
        <f>VLOOKUP(B78,Startlist!B:H,6,FALSE)</f>
        <v>ALM MOTORSPORT</v>
      </c>
      <c r="H78" s="313" t="s">
        <v>1905</v>
      </c>
    </row>
    <row r="79" spans="1:8" ht="15" customHeight="1">
      <c r="A79" s="229"/>
      <c r="B79" s="239">
        <v>72</v>
      </c>
      <c r="C79" s="230" t="str">
        <f>VLOOKUP(B79,Startlist!B:F,2,FALSE)</f>
        <v>E10</v>
      </c>
      <c r="D79" s="232" t="str">
        <f>CONCATENATE(VLOOKUP(B79,Startlist!B:H,3,FALSE)," / ",VLOOKUP(B79,Startlist!B:H,4,FALSE))</f>
        <v>Marten Madissoo / Margus Ainsalu</v>
      </c>
      <c r="E79" s="231" t="str">
        <f>VLOOKUP(B79,Startlist!B:F,5,FALSE)</f>
        <v>EST</v>
      </c>
      <c r="F79" s="232" t="str">
        <f>VLOOKUP(B79,Startlist!B:H,7,FALSE)</f>
        <v>Ford Focus</v>
      </c>
      <c r="G79" s="232" t="str">
        <f>VLOOKUP(B79,Startlist!B:H,6,FALSE)</f>
        <v>T.T. RACING TEAM</v>
      </c>
      <c r="H79" s="313" t="s">
        <v>1905</v>
      </c>
    </row>
    <row r="80" spans="1:8" ht="15" customHeight="1">
      <c r="A80" s="229"/>
      <c r="B80" s="239">
        <v>74</v>
      </c>
      <c r="C80" s="230" t="str">
        <f>VLOOKUP(B80,Startlist!B:F,2,FALSE)</f>
        <v>E9</v>
      </c>
      <c r="D80" s="232" t="str">
        <f>CONCATENATE(VLOOKUP(B80,Startlist!B:H,3,FALSE)," / ",VLOOKUP(B80,Startlist!B:H,4,FALSE))</f>
        <v>Janek Jelle / Vaido Tali</v>
      </c>
      <c r="E80" s="231" t="str">
        <f>VLOOKUP(B80,Startlist!B:F,5,FALSE)</f>
        <v>EST</v>
      </c>
      <c r="F80" s="232" t="str">
        <f>VLOOKUP(B80,Startlist!B:H,7,FALSE)</f>
        <v>LADA VFTS</v>
      </c>
      <c r="G80" s="232" t="str">
        <f>VLOOKUP(B80,Startlist!B:H,6,FALSE)</f>
        <v>MÄRJAMAA RALLY TEAM</v>
      </c>
      <c r="H80" s="313" t="s">
        <v>1905</v>
      </c>
    </row>
    <row r="81" spans="1:8" ht="15" customHeight="1">
      <c r="A81" s="229"/>
      <c r="B81" s="239">
        <v>77</v>
      </c>
      <c r="C81" s="230" t="str">
        <f>VLOOKUP(B81,Startlist!B:F,2,FALSE)</f>
        <v>E9</v>
      </c>
      <c r="D81" s="232" t="str">
        <f>CONCATENATE(VLOOKUP(B81,Startlist!B:H,3,FALSE)," / ",VLOOKUP(B81,Startlist!B:H,4,FALSE))</f>
        <v>Andres Olvik / Tarvi Poola</v>
      </c>
      <c r="E81" s="231" t="str">
        <f>VLOOKUP(B81,Startlist!B:F,5,FALSE)</f>
        <v>EST</v>
      </c>
      <c r="F81" s="232" t="str">
        <f>VLOOKUP(B81,Startlist!B:H,7,FALSE)</f>
        <v>AZLK 2140</v>
      </c>
      <c r="G81" s="232" t="str">
        <f>VLOOKUP(B81,Startlist!B:H,6,FALSE)</f>
        <v>G.M.RACING SK</v>
      </c>
      <c r="H81" s="313" t="s">
        <v>1905</v>
      </c>
    </row>
    <row r="82" spans="1:8" ht="15" customHeight="1">
      <c r="A82" s="229"/>
      <c r="B82" s="239">
        <v>78</v>
      </c>
      <c r="C82" s="230" t="str">
        <f>VLOOKUP(B82,Startlist!B:F,2,FALSE)</f>
        <v>E9</v>
      </c>
      <c r="D82" s="232" t="str">
        <f>CONCATENATE(VLOOKUP(B82,Startlist!B:H,3,FALSE)," / ",VLOOKUP(B82,Startlist!B:H,4,FALSE))</f>
        <v>Alari Sillaste / Arvo Liimann</v>
      </c>
      <c r="E82" s="231" t="str">
        <f>VLOOKUP(B82,Startlist!B:F,5,FALSE)</f>
        <v>EST</v>
      </c>
      <c r="F82" s="232" t="str">
        <f>VLOOKUP(B82,Startlist!B:H,7,FALSE)</f>
        <v>AZLK 2140</v>
      </c>
      <c r="G82" s="232" t="str">
        <f>VLOOKUP(B82,Startlist!B:H,6,FALSE)</f>
        <v>GAZ RALLIKLUBI</v>
      </c>
      <c r="H82" s="313" t="s">
        <v>1905</v>
      </c>
    </row>
    <row r="83" spans="1:8" ht="15" customHeight="1">
      <c r="A83" s="229"/>
      <c r="B83" s="239">
        <v>83</v>
      </c>
      <c r="C83" s="230" t="str">
        <f>VLOOKUP(B83,Startlist!B:F,2,FALSE)</f>
        <v>E13</v>
      </c>
      <c r="D83" s="232" t="str">
        <f>CONCATENATE(VLOOKUP(B83,Startlist!B:H,3,FALSE)," / ",VLOOKUP(B83,Startlist!B:H,4,FALSE))</f>
        <v>Tarmo Silt / Raido Loel</v>
      </c>
      <c r="E83" s="231" t="str">
        <f>VLOOKUP(B83,Startlist!B:F,5,FALSE)</f>
        <v>EST</v>
      </c>
      <c r="F83" s="232" t="str">
        <f>VLOOKUP(B83,Startlist!B:H,7,FALSE)</f>
        <v>GAZ 51</v>
      </c>
      <c r="G83" s="232" t="str">
        <f>VLOOKUP(B83,Startlist!B:H,6,FALSE)</f>
        <v>MÄRJAMAA RALLY TEAM</v>
      </c>
      <c r="H83" s="313" t="s">
        <v>1905</v>
      </c>
    </row>
    <row r="84" spans="1:8" ht="15" customHeight="1">
      <c r="A84" s="229"/>
      <c r="B84" s="239">
        <v>84</v>
      </c>
      <c r="C84" s="230" t="str">
        <f>VLOOKUP(B84,Startlist!B:F,2,FALSE)</f>
        <v>E13</v>
      </c>
      <c r="D84" s="232" t="str">
        <f>CONCATENATE(VLOOKUP(B84,Startlist!B:H,3,FALSE)," / ",VLOOKUP(B84,Startlist!B:H,4,FALSE))</f>
        <v>Toomas Repp / Oliver Ojaveer</v>
      </c>
      <c r="E84" s="231" t="str">
        <f>VLOOKUP(B84,Startlist!B:F,5,FALSE)</f>
        <v>EST</v>
      </c>
      <c r="F84" s="232" t="str">
        <f>VLOOKUP(B84,Startlist!B:H,7,FALSE)</f>
        <v>GAZ 53</v>
      </c>
      <c r="G84" s="232" t="str">
        <f>VLOOKUP(B84,Startlist!B:H,6,FALSE)</f>
        <v>G.M.RACING SK</v>
      </c>
      <c r="H84" s="313" t="s">
        <v>1905</v>
      </c>
    </row>
    <row r="85" spans="1:8" ht="15" customHeight="1">
      <c r="A85" s="229"/>
      <c r="B85" s="239">
        <v>86</v>
      </c>
      <c r="C85" s="230" t="str">
        <f>VLOOKUP(B85,Startlist!B:F,2,FALSE)</f>
        <v>E13</v>
      </c>
      <c r="D85" s="232" t="str">
        <f>CONCATENATE(VLOOKUP(B85,Startlist!B:H,3,FALSE)," / ",VLOOKUP(B85,Startlist!B:H,4,FALSE))</f>
        <v>Olev Helü / Aivo Alasoo</v>
      </c>
      <c r="E85" s="231" t="str">
        <f>VLOOKUP(B85,Startlist!B:F,5,FALSE)</f>
        <v>EST</v>
      </c>
      <c r="F85" s="232" t="str">
        <f>VLOOKUP(B85,Startlist!B:H,7,FALSE)</f>
        <v>GAZ 51A</v>
      </c>
      <c r="G85" s="232" t="str">
        <f>VLOOKUP(B85,Startlist!B:H,6,FALSE)</f>
        <v>GAZ RALLIKLUBI</v>
      </c>
      <c r="H85" s="313" t="s">
        <v>1905</v>
      </c>
    </row>
    <row r="86" spans="1:8" ht="15" customHeight="1">
      <c r="A86" s="229"/>
      <c r="B86" s="239">
        <v>88</v>
      </c>
      <c r="C86" s="230" t="str">
        <f>VLOOKUP(B86,Startlist!B:F,2,FALSE)</f>
        <v>E13</v>
      </c>
      <c r="D86" s="232" t="str">
        <f>CONCATENATE(VLOOKUP(B86,Startlist!B:H,3,FALSE)," / ",VLOOKUP(B86,Startlist!B:H,4,FALSE))</f>
        <v>Veiko Liukanen / Toivo Liukanen</v>
      </c>
      <c r="E86" s="231" t="str">
        <f>VLOOKUP(B86,Startlist!B:F,5,FALSE)</f>
        <v>EST</v>
      </c>
      <c r="F86" s="232" t="str">
        <f>VLOOKUP(B86,Startlist!B:H,7,FALSE)</f>
        <v>GAZ 51</v>
      </c>
      <c r="G86" s="232" t="str">
        <f>VLOOKUP(B86,Startlist!B:H,6,FALSE)</f>
        <v>MÄRJAMAA RALLY TEAM</v>
      </c>
      <c r="H86" s="313" t="s">
        <v>1905</v>
      </c>
    </row>
    <row r="87" spans="1:8" ht="15" customHeight="1">
      <c r="A87" s="229"/>
      <c r="B87" s="239">
        <v>90</v>
      </c>
      <c r="C87" s="230" t="str">
        <f>VLOOKUP(B87,Startlist!B:F,2,FALSE)</f>
        <v>E13</v>
      </c>
      <c r="D87" s="232" t="str">
        <f>CONCATENATE(VLOOKUP(B87,Startlist!B:H,3,FALSE)," / ",VLOOKUP(B87,Startlist!B:H,4,FALSE))</f>
        <v>Meelis Hirsnik / Kaido Oru</v>
      </c>
      <c r="E87" s="231" t="str">
        <f>VLOOKUP(B87,Startlist!B:F,5,FALSE)</f>
        <v>EST</v>
      </c>
      <c r="F87" s="232" t="str">
        <f>VLOOKUP(B87,Startlist!B:H,7,FALSE)</f>
        <v>GAZ 51</v>
      </c>
      <c r="G87" s="232" t="str">
        <f>VLOOKUP(B87,Startlist!B:H,6,FALSE)</f>
        <v>G.M.RACING SK</v>
      </c>
      <c r="H87" s="313" t="s">
        <v>1905</v>
      </c>
    </row>
    <row r="88" spans="1:8" ht="12.75">
      <c r="A88" s="233"/>
      <c r="B88" s="233"/>
      <c r="C88" s="233"/>
      <c r="D88" s="233"/>
      <c r="E88" s="233"/>
      <c r="F88" s="233"/>
      <c r="G88" s="233"/>
      <c r="H88" s="234"/>
    </row>
    <row r="89" spans="1:8" ht="12.75">
      <c r="A89" s="233"/>
      <c r="B89" s="233"/>
      <c r="C89" s="233"/>
      <c r="D89" s="233"/>
      <c r="E89" s="233"/>
      <c r="F89" s="233"/>
      <c r="G89" s="233"/>
      <c r="H89" s="234"/>
    </row>
    <row r="90" spans="1:8" ht="12.75">
      <c r="A90" s="233"/>
      <c r="B90" s="233"/>
      <c r="C90" s="233"/>
      <c r="D90" s="233"/>
      <c r="E90" s="233"/>
      <c r="F90" s="233"/>
      <c r="G90" s="233"/>
      <c r="H90" s="234"/>
    </row>
    <row r="91" spans="1:8" ht="12.75">
      <c r="A91" s="233"/>
      <c r="B91" s="233"/>
      <c r="C91" s="233"/>
      <c r="D91" s="233"/>
      <c r="E91" s="233"/>
      <c r="F91" s="233"/>
      <c r="G91" s="233"/>
      <c r="H91" s="234"/>
    </row>
    <row r="92" spans="1:8" ht="12.75">
      <c r="A92" s="233"/>
      <c r="B92" s="233"/>
      <c r="C92" s="233"/>
      <c r="D92" s="233"/>
      <c r="E92" s="233"/>
      <c r="F92" s="233"/>
      <c r="G92" s="233"/>
      <c r="H92" s="234"/>
    </row>
    <row r="93" spans="1:8" ht="12.75">
      <c r="A93" s="233"/>
      <c r="B93" s="233"/>
      <c r="C93" s="233"/>
      <c r="D93" s="233"/>
      <c r="E93" s="233"/>
      <c r="F93" s="233"/>
      <c r="G93" s="233"/>
      <c r="H93" s="234"/>
    </row>
    <row r="94" spans="1:8" ht="12.75">
      <c r="A94" s="233"/>
      <c r="B94" s="233"/>
      <c r="C94" s="233"/>
      <c r="D94" s="233"/>
      <c r="E94" s="233"/>
      <c r="F94" s="233"/>
      <c r="G94" s="233"/>
      <c r="H94" s="234"/>
    </row>
    <row r="95" spans="1:8" ht="12.75">
      <c r="A95" s="233"/>
      <c r="B95" s="233"/>
      <c r="C95" s="233"/>
      <c r="D95" s="233"/>
      <c r="E95" s="233"/>
      <c r="F95" s="233"/>
      <c r="G95" s="233"/>
      <c r="H95" s="234"/>
    </row>
    <row r="96" spans="1:8" ht="12.75">
      <c r="A96" s="233"/>
      <c r="B96" s="233"/>
      <c r="C96" s="233"/>
      <c r="D96" s="233"/>
      <c r="E96" s="233"/>
      <c r="F96" s="233"/>
      <c r="G96" s="233"/>
      <c r="H96" s="234"/>
    </row>
    <row r="97" spans="1:8" ht="12.75">
      <c r="A97" s="233"/>
      <c r="B97" s="233"/>
      <c r="C97" s="233"/>
      <c r="D97" s="233"/>
      <c r="E97" s="233"/>
      <c r="F97" s="233"/>
      <c r="G97" s="233"/>
      <c r="H97" s="234"/>
    </row>
    <row r="98" spans="1:8" ht="12.75">
      <c r="A98" s="233"/>
      <c r="B98" s="233"/>
      <c r="C98" s="233"/>
      <c r="D98" s="233"/>
      <c r="E98" s="233"/>
      <c r="F98" s="233"/>
      <c r="G98" s="233"/>
      <c r="H98" s="234"/>
    </row>
    <row r="99" spans="1:8" ht="12.75">
      <c r="A99" s="233"/>
      <c r="B99" s="233"/>
      <c r="C99" s="233"/>
      <c r="D99" s="233"/>
      <c r="E99" s="233"/>
      <c r="F99" s="233"/>
      <c r="G99" s="233"/>
      <c r="H99" s="234"/>
    </row>
    <row r="100" spans="1:8" ht="12.75">
      <c r="A100" s="233"/>
      <c r="B100" s="233"/>
      <c r="C100" s="233"/>
      <c r="D100" s="233"/>
      <c r="E100" s="233"/>
      <c r="F100" s="233"/>
      <c r="G100" s="233"/>
      <c r="H100" s="234"/>
    </row>
    <row r="101" spans="1:8" ht="12.75">
      <c r="A101" s="233"/>
      <c r="B101" s="233"/>
      <c r="C101" s="233"/>
      <c r="D101" s="233"/>
      <c r="E101" s="233"/>
      <c r="F101" s="233"/>
      <c r="G101" s="233"/>
      <c r="H101" s="234"/>
    </row>
    <row r="102" spans="1:8" ht="12.75">
      <c r="A102" s="233"/>
      <c r="B102" s="233"/>
      <c r="C102" s="233"/>
      <c r="D102" s="233"/>
      <c r="E102" s="233"/>
      <c r="F102" s="233"/>
      <c r="G102" s="233"/>
      <c r="H102" s="234"/>
    </row>
    <row r="103" spans="1:8" ht="12.75">
      <c r="A103" s="233"/>
      <c r="B103" s="233"/>
      <c r="C103" s="233"/>
      <c r="D103" s="233"/>
      <c r="E103" s="233"/>
      <c r="F103" s="233"/>
      <c r="G103" s="233"/>
      <c r="H103" s="234"/>
    </row>
    <row r="104" spans="1:8" ht="12.75">
      <c r="A104" s="233"/>
      <c r="B104" s="233"/>
      <c r="C104" s="233"/>
      <c r="D104" s="233"/>
      <c r="E104" s="233"/>
      <c r="F104" s="233"/>
      <c r="G104" s="233"/>
      <c r="H104" s="234"/>
    </row>
    <row r="105" spans="1:8" ht="12.75">
      <c r="A105" s="233"/>
      <c r="B105" s="233"/>
      <c r="C105" s="233"/>
      <c r="D105" s="233"/>
      <c r="E105" s="233"/>
      <c r="F105" s="233"/>
      <c r="G105" s="233"/>
      <c r="H105" s="234"/>
    </row>
    <row r="106" spans="1:8" ht="12.75">
      <c r="A106" s="233"/>
      <c r="B106" s="233"/>
      <c r="C106" s="233"/>
      <c r="D106" s="233"/>
      <c r="E106" s="233"/>
      <c r="F106" s="233"/>
      <c r="G106" s="233"/>
      <c r="H106" s="234"/>
    </row>
    <row r="107" spans="1:8" ht="12.75">
      <c r="A107" s="233"/>
      <c r="B107" s="233"/>
      <c r="C107" s="233"/>
      <c r="D107" s="233"/>
      <c r="E107" s="233"/>
      <c r="F107" s="233"/>
      <c r="G107" s="233"/>
      <c r="H107" s="234"/>
    </row>
    <row r="108" spans="1:8" ht="12.75">
      <c r="A108" s="233"/>
      <c r="B108" s="233"/>
      <c r="C108" s="233"/>
      <c r="D108" s="233"/>
      <c r="E108" s="233"/>
      <c r="F108" s="233"/>
      <c r="G108" s="233"/>
      <c r="H108" s="234"/>
    </row>
    <row r="109" spans="1:8" ht="12.75">
      <c r="A109" s="233"/>
      <c r="B109" s="233"/>
      <c r="C109" s="233"/>
      <c r="D109" s="233"/>
      <c r="E109" s="233"/>
      <c r="F109" s="233"/>
      <c r="G109" s="233"/>
      <c r="H109" s="234"/>
    </row>
    <row r="110" spans="1:8" ht="12.75">
      <c r="A110" s="233"/>
      <c r="B110" s="233"/>
      <c r="C110" s="233"/>
      <c r="D110" s="233"/>
      <c r="E110" s="233"/>
      <c r="F110" s="233"/>
      <c r="G110" s="233"/>
      <c r="H110" s="234"/>
    </row>
    <row r="111" spans="1:8" ht="12.75">
      <c r="A111" s="233"/>
      <c r="B111" s="233"/>
      <c r="C111" s="233"/>
      <c r="D111" s="233"/>
      <c r="E111" s="233"/>
      <c r="F111" s="233"/>
      <c r="G111" s="233"/>
      <c r="H111" s="234"/>
    </row>
    <row r="112" spans="1:8" ht="12.75">
      <c r="A112" s="233"/>
      <c r="B112" s="233"/>
      <c r="C112" s="233"/>
      <c r="D112" s="233"/>
      <c r="E112" s="233"/>
      <c r="F112" s="233"/>
      <c r="G112" s="233"/>
      <c r="H112" s="234"/>
    </row>
    <row r="113" spans="1:8" ht="12.75">
      <c r="A113" s="233"/>
      <c r="B113" s="233"/>
      <c r="C113" s="233"/>
      <c r="D113" s="233"/>
      <c r="E113" s="233"/>
      <c r="F113" s="233"/>
      <c r="G113" s="233"/>
      <c r="H113" s="234"/>
    </row>
    <row r="114" spans="1:8" ht="12.75">
      <c r="A114" s="233"/>
      <c r="B114" s="233"/>
      <c r="C114" s="233"/>
      <c r="D114" s="233"/>
      <c r="E114" s="233"/>
      <c r="F114" s="233"/>
      <c r="G114" s="233"/>
      <c r="H114" s="234"/>
    </row>
    <row r="115" spans="1:8" ht="12.75">
      <c r="A115" s="233"/>
      <c r="B115" s="233"/>
      <c r="C115" s="233"/>
      <c r="D115" s="233"/>
      <c r="E115" s="233"/>
      <c r="F115" s="233"/>
      <c r="G115" s="233"/>
      <c r="H115" s="234"/>
    </row>
    <row r="116" spans="1:8" ht="12.75">
      <c r="A116" s="233"/>
      <c r="B116" s="233"/>
      <c r="C116" s="233"/>
      <c r="D116" s="233"/>
      <c r="E116" s="233"/>
      <c r="F116" s="233"/>
      <c r="G116" s="233"/>
      <c r="H116" s="234"/>
    </row>
    <row r="117" spans="1:8" ht="12.75">
      <c r="A117" s="233"/>
      <c r="B117" s="233"/>
      <c r="C117" s="233"/>
      <c r="D117" s="233"/>
      <c r="E117" s="233"/>
      <c r="F117" s="233"/>
      <c r="G117" s="233"/>
      <c r="H117" s="234"/>
    </row>
    <row r="118" spans="1:8" ht="12.75">
      <c r="A118" s="233"/>
      <c r="B118" s="233"/>
      <c r="C118" s="233"/>
      <c r="D118" s="233"/>
      <c r="E118" s="233"/>
      <c r="F118" s="233"/>
      <c r="G118" s="233"/>
      <c r="H118" s="234"/>
    </row>
    <row r="119" spans="1:8" ht="12.75">
      <c r="A119" s="233"/>
      <c r="B119" s="233"/>
      <c r="C119" s="233"/>
      <c r="D119" s="233"/>
      <c r="E119" s="233"/>
      <c r="F119" s="233"/>
      <c r="G119" s="233"/>
      <c r="H119" s="234"/>
    </row>
    <row r="120" spans="1:8" ht="12.75">
      <c r="A120" s="233"/>
      <c r="B120" s="233"/>
      <c r="C120" s="233"/>
      <c r="D120" s="233"/>
      <c r="E120" s="233"/>
      <c r="F120" s="233"/>
      <c r="G120" s="233"/>
      <c r="H120" s="234"/>
    </row>
    <row r="121" spans="1:8" ht="12.75">
      <c r="A121" s="233"/>
      <c r="B121" s="233"/>
      <c r="C121" s="233"/>
      <c r="D121" s="233"/>
      <c r="E121" s="233"/>
      <c r="F121" s="233"/>
      <c r="G121" s="233"/>
      <c r="H121" s="234"/>
    </row>
    <row r="122" spans="1:8" ht="12.75">
      <c r="A122" s="233"/>
      <c r="B122" s="233"/>
      <c r="C122" s="233"/>
      <c r="D122" s="233"/>
      <c r="E122" s="233"/>
      <c r="F122" s="233"/>
      <c r="G122" s="233"/>
      <c r="H122" s="234"/>
    </row>
    <row r="123" spans="1:8" ht="12.75">
      <c r="A123" s="233"/>
      <c r="B123" s="233"/>
      <c r="C123" s="233"/>
      <c r="D123" s="233"/>
      <c r="E123" s="233"/>
      <c r="F123" s="233"/>
      <c r="G123" s="233"/>
      <c r="H123" s="234"/>
    </row>
    <row r="124" spans="1:8" ht="12.75">
      <c r="A124" s="233"/>
      <c r="B124" s="233"/>
      <c r="C124" s="233"/>
      <c r="D124" s="233"/>
      <c r="E124" s="233"/>
      <c r="F124" s="233"/>
      <c r="G124" s="233"/>
      <c r="H124" s="234"/>
    </row>
    <row r="125" spans="1:8" ht="12.75">
      <c r="A125" s="233"/>
      <c r="B125" s="233"/>
      <c r="C125" s="233"/>
      <c r="D125" s="233"/>
      <c r="E125" s="233"/>
      <c r="F125" s="233"/>
      <c r="G125" s="233"/>
      <c r="H125" s="234"/>
    </row>
    <row r="126" spans="1:8" ht="12.75">
      <c r="A126" s="233"/>
      <c r="B126" s="233"/>
      <c r="C126" s="233"/>
      <c r="D126" s="233"/>
      <c r="E126" s="233"/>
      <c r="F126" s="233"/>
      <c r="G126" s="233"/>
      <c r="H126" s="234"/>
    </row>
  </sheetData>
  <autoFilter ref="A7:H7"/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95"/>
  <sheetViews>
    <sheetView workbookViewId="0" topLeftCell="A1">
      <selection activeCell="C85" sqref="C85"/>
    </sheetView>
  </sheetViews>
  <sheetFormatPr defaultColWidth="9.140625" defaultRowHeight="12.75"/>
  <cols>
    <col min="1" max="1" width="4.28125" style="32" customWidth="1"/>
    <col min="2" max="2" width="5.57421875" style="0" customWidth="1"/>
    <col min="3" max="3" width="5.8515625" style="0" customWidth="1"/>
    <col min="4" max="4" width="27.57421875" style="0" customWidth="1"/>
    <col min="5" max="5" width="30.57421875" style="0" bestFit="1" customWidth="1"/>
    <col min="6" max="6" width="10.00390625" style="0" customWidth="1"/>
    <col min="7" max="7" width="21.7109375" style="0" customWidth="1"/>
    <col min="8" max="8" width="22.28125" style="0" customWidth="1"/>
    <col min="9" max="9" width="9.140625" style="120" customWidth="1"/>
  </cols>
  <sheetData>
    <row r="1" spans="6:9" ht="15.75">
      <c r="F1" s="1" t="str">
        <f>Startlist!$F1</f>
        <v> </v>
      </c>
      <c r="I1" s="124"/>
    </row>
    <row r="2" spans="2:9" ht="15" customHeight="1">
      <c r="B2" s="305" t="str">
        <f>Startlist!$F4</f>
        <v>Tartu Rally 2014</v>
      </c>
      <c r="C2" s="305"/>
      <c r="D2" s="305"/>
      <c r="E2" s="305"/>
      <c r="F2" s="305"/>
      <c r="G2" s="305"/>
      <c r="H2" s="305"/>
      <c r="I2" s="125"/>
    </row>
    <row r="3" spans="2:9" ht="15">
      <c r="B3" s="306" t="str">
        <f>Startlist!$F5</f>
        <v>September 12.-13.2014</v>
      </c>
      <c r="C3" s="306"/>
      <c r="D3" s="306"/>
      <c r="E3" s="306"/>
      <c r="F3" s="306"/>
      <c r="G3" s="306"/>
      <c r="H3" s="306"/>
      <c r="I3" s="125"/>
    </row>
    <row r="4" spans="2:9" ht="15">
      <c r="B4" s="306" t="str">
        <f>Startlist!$F6</f>
        <v>Tartu, Tartumaa</v>
      </c>
      <c r="C4" s="306"/>
      <c r="D4" s="306"/>
      <c r="E4" s="306"/>
      <c r="F4" s="306"/>
      <c r="G4" s="306"/>
      <c r="H4" s="306"/>
      <c r="I4" s="125"/>
    </row>
    <row r="5" spans="3:9" ht="15" customHeight="1">
      <c r="C5" s="3"/>
      <c r="D5" s="3"/>
      <c r="I5" s="125"/>
    </row>
    <row r="6" spans="2:9" s="224" customFormat="1" ht="15.75" customHeight="1">
      <c r="B6" s="236" t="s">
        <v>470</v>
      </c>
      <c r="C6" s="227"/>
      <c r="D6" s="227"/>
      <c r="I6" s="228"/>
    </row>
    <row r="7" spans="2:9" s="224" customFormat="1" ht="12.75">
      <c r="B7" s="243" t="s">
        <v>362</v>
      </c>
      <c r="C7" s="241" t="s">
        <v>344</v>
      </c>
      <c r="D7" s="241" t="s">
        <v>502</v>
      </c>
      <c r="E7" s="241" t="s">
        <v>345</v>
      </c>
      <c r="F7" s="241"/>
      <c r="G7" s="244" t="s">
        <v>359</v>
      </c>
      <c r="H7" s="245" t="s">
        <v>358</v>
      </c>
      <c r="I7" s="246" t="s">
        <v>352</v>
      </c>
    </row>
    <row r="8" spans="1:9" s="224" customFormat="1" ht="15" customHeight="1">
      <c r="A8" s="248">
        <v>1</v>
      </c>
      <c r="B8" s="249">
        <v>1</v>
      </c>
      <c r="C8" s="250" t="str">
        <f>VLOOKUP(B8,Startlist!B:F,2,FALSE)</f>
        <v>N4</v>
      </c>
      <c r="D8" s="255" t="str">
        <f>VLOOKUP(VLOOKUP(B8,Startlist!B:F,2,FALSE),'Class lookups'!A:B,2,FALSE)</f>
        <v>EMV2 (N4) </v>
      </c>
      <c r="E8" s="256" t="str">
        <f>CONCATENATE(VLOOKUP(B8,Startlist!B:H,3,FALSE)," / ",VLOOKUP(B8,Startlist!B:H,4,FALSE))</f>
        <v>Alexey Lukyanuk / Alexey Arnautov</v>
      </c>
      <c r="F8" s="252" t="str">
        <f>VLOOKUP(B8,Startlist!B:F,5,FALSE)</f>
        <v>RUS</v>
      </c>
      <c r="G8" s="251" t="str">
        <f>VLOOKUP(B8,Startlist!B:H,7,FALSE)</f>
        <v>Mitsubishi Lancer Evo 10</v>
      </c>
      <c r="H8" s="251" t="str">
        <f>VLOOKUP(B8,Startlist!B:H,6,FALSE)</f>
        <v>EAMV-RPM</v>
      </c>
      <c r="I8" s="254" t="str">
        <f>VLOOKUP(B8,Results!B:Q,16,FALSE)</f>
        <v>39.24,5</v>
      </c>
    </row>
    <row r="9" spans="1:9" s="224" customFormat="1" ht="15" customHeight="1">
      <c r="A9" s="248">
        <f>A8+1</f>
        <v>2</v>
      </c>
      <c r="B9" s="249">
        <v>3</v>
      </c>
      <c r="C9" s="250" t="str">
        <f>VLOOKUP(B9,Startlist!B:F,2,FALSE)</f>
        <v>N4</v>
      </c>
      <c r="D9" s="255" t="str">
        <f>VLOOKUP(VLOOKUP(B9,Startlist!B:F,2,FALSE),'Class lookups'!A:B,2,FALSE)</f>
        <v>EMV2 (N4) </v>
      </c>
      <c r="E9" s="256" t="str">
        <f>CONCATENATE(VLOOKUP(B9,Startlist!B:H,3,FALSE)," / ",VLOOKUP(B9,Startlist!B:H,4,FALSE))</f>
        <v>Siim Plangi / Marek Sarapuu</v>
      </c>
      <c r="F9" s="252" t="str">
        <f>VLOOKUP(B9,Startlist!B:F,5,FALSE)</f>
        <v>EST</v>
      </c>
      <c r="G9" s="251" t="str">
        <f>VLOOKUP(B9,Startlist!B:H,7,FALSE)</f>
        <v>Mitsubishi Lancer Evo 10</v>
      </c>
      <c r="H9" s="251" t="str">
        <f>VLOOKUP(B9,Startlist!B:H,6,FALSE)</f>
        <v>G.M.RACING SK</v>
      </c>
      <c r="I9" s="254" t="str">
        <f>VLOOKUP(B9,Results!B:Q,16,FALSE)</f>
        <v>39.34,4</v>
      </c>
    </row>
    <row r="10" spans="1:9" s="224" customFormat="1" ht="15" customHeight="1">
      <c r="A10" s="248">
        <f aca="true" t="shared" si="0" ref="A10:A73">A9+1</f>
        <v>3</v>
      </c>
      <c r="B10" s="249">
        <v>6</v>
      </c>
      <c r="C10" s="250" t="str">
        <f>VLOOKUP(B10,Startlist!B:F,2,FALSE)</f>
        <v>N4</v>
      </c>
      <c r="D10" s="255" t="str">
        <f>VLOOKUP(VLOOKUP(B10,Startlist!B:F,2,FALSE),'Class lookups'!A:B,2,FALSE)</f>
        <v>EMV2 (N4) </v>
      </c>
      <c r="E10" s="256" t="str">
        <f>CONCATENATE(VLOOKUP(B10,Startlist!B:H,3,FALSE)," / ",VLOOKUP(B10,Startlist!B:H,4,FALSE))</f>
        <v>Rainer Aus / Simo Koskinen</v>
      </c>
      <c r="F10" s="252" t="str">
        <f>VLOOKUP(B10,Startlist!B:F,5,FALSE)</f>
        <v>EST</v>
      </c>
      <c r="G10" s="251" t="str">
        <f>VLOOKUP(B10,Startlist!B:H,7,FALSE)</f>
        <v>Mitsubishi Lancer Evo 9</v>
      </c>
      <c r="H10" s="251" t="str">
        <f>VLOOKUP(B10,Startlist!B:H,6,FALSE)</f>
        <v>CARGLASS MOTORSPORT</v>
      </c>
      <c r="I10" s="254" t="str">
        <f>VLOOKUP(B10,Results!B:Q,16,FALSE)</f>
        <v>39.54,6</v>
      </c>
    </row>
    <row r="11" spans="1:9" s="224" customFormat="1" ht="15" customHeight="1">
      <c r="A11" s="248">
        <f t="shared" si="0"/>
        <v>4</v>
      </c>
      <c r="B11" s="249">
        <v>7</v>
      </c>
      <c r="C11" s="250" t="str">
        <f>VLOOKUP(B11,Startlist!B:F,2,FALSE)</f>
        <v>N4</v>
      </c>
      <c r="D11" s="255" t="str">
        <f>VLOOKUP(VLOOKUP(B11,Startlist!B:F,2,FALSE),'Class lookups'!A:B,2,FALSE)</f>
        <v>EMV2 (N4) </v>
      </c>
      <c r="E11" s="256" t="str">
        <f>CONCATENATE(VLOOKUP(B11,Startlist!B:H,3,FALSE)," / ",VLOOKUP(B11,Startlist!B:H,4,FALSE))</f>
        <v>Markus Abram / Rein Jōessar</v>
      </c>
      <c r="F11" s="252" t="str">
        <f>VLOOKUP(B11,Startlist!B:F,5,FALSE)</f>
        <v>EST</v>
      </c>
      <c r="G11" s="251" t="str">
        <f>VLOOKUP(B11,Startlist!B:H,7,FALSE)</f>
        <v>Mitsubishi Lancer Evo 10</v>
      </c>
      <c r="H11" s="251" t="str">
        <f>VLOOKUP(B11,Startlist!B:H,6,FALSE)</f>
        <v>PROREHV RALLY TEAM</v>
      </c>
      <c r="I11" s="254" t="str">
        <f>VLOOKUP(B11,Results!B:Q,16,FALSE)</f>
        <v>40.24,9</v>
      </c>
    </row>
    <row r="12" spans="1:9" s="224" customFormat="1" ht="15" customHeight="1">
      <c r="A12" s="248">
        <f t="shared" si="0"/>
        <v>5</v>
      </c>
      <c r="B12" s="249">
        <v>19</v>
      </c>
      <c r="C12" s="250" t="str">
        <f>VLOOKUP(B12,Startlist!B:F,2,FALSE)</f>
        <v>E12</v>
      </c>
      <c r="D12" s="255" t="str">
        <f>VLOOKUP(VLOOKUP(B12,Startlist!B:F,2,FALSE),'Class lookups'!A:B,2,FALSE)</f>
        <v>EMV8 (E12) </v>
      </c>
      <c r="E12" s="256" t="str">
        <f>CONCATENATE(VLOOKUP(B12,Startlist!B:H,3,FALSE)," / ",VLOOKUP(B12,Startlist!B:H,4,FALSE))</f>
        <v>Ranno Bundsen / Robert Loshtshenikov</v>
      </c>
      <c r="F12" s="252" t="str">
        <f>VLOOKUP(B12,Startlist!B:F,5,FALSE)</f>
        <v>EST</v>
      </c>
      <c r="G12" s="251" t="str">
        <f>VLOOKUP(B12,Startlist!B:H,7,FALSE)</f>
        <v>Mitsubishi Lancer Evo 6</v>
      </c>
      <c r="H12" s="251" t="str">
        <f>VLOOKUP(B12,Startlist!B:H,6,FALSE)</f>
        <v>YELLOW RACING</v>
      </c>
      <c r="I12" s="254" t="str">
        <f>VLOOKUP(B12,Results!B:Q,16,FALSE)</f>
        <v>41.54,0</v>
      </c>
    </row>
    <row r="13" spans="1:9" s="224" customFormat="1" ht="15" customHeight="1">
      <c r="A13" s="248">
        <f t="shared" si="0"/>
        <v>6</v>
      </c>
      <c r="B13" s="249">
        <v>11</v>
      </c>
      <c r="C13" s="250" t="str">
        <f>VLOOKUP(B13,Startlist!B:F,2,FALSE)</f>
        <v>E11</v>
      </c>
      <c r="D13" s="255" t="str">
        <f>VLOOKUP(VLOOKUP(B13,Startlist!B:F,2,FALSE),'Class lookups'!A:B,2,FALSE)</f>
        <v>EMV7 (E11) </v>
      </c>
      <c r="E13" s="256" t="str">
        <f>CONCATENATE(VLOOKUP(B13,Startlist!B:H,3,FALSE)," / ",VLOOKUP(B13,Startlist!B:H,4,FALSE))</f>
        <v>Toomas Vask / Taaniel Tigas</v>
      </c>
      <c r="F13" s="252" t="str">
        <f>VLOOKUP(B13,Startlist!B:F,5,FALSE)</f>
        <v>EST</v>
      </c>
      <c r="G13" s="251" t="str">
        <f>VLOOKUP(B13,Startlist!B:H,7,FALSE)</f>
        <v>BMW M3</v>
      </c>
      <c r="H13" s="251" t="str">
        <f>VLOOKUP(B13,Startlist!B:H,6,FALSE)</f>
        <v>MS RACING</v>
      </c>
      <c r="I13" s="254" t="str">
        <f>VLOOKUP(B13,Results!B:Q,16,FALSE)</f>
        <v>41.57,5</v>
      </c>
    </row>
    <row r="14" spans="1:9" s="224" customFormat="1" ht="15" customHeight="1">
      <c r="A14" s="248">
        <f t="shared" si="0"/>
        <v>7</v>
      </c>
      <c r="B14" s="249">
        <v>8</v>
      </c>
      <c r="C14" s="250" t="str">
        <f>VLOOKUP(B14,Startlist!B:F,2,FALSE)</f>
        <v>E12</v>
      </c>
      <c r="D14" s="255" t="str">
        <f>VLOOKUP(VLOOKUP(B14,Startlist!B:F,2,FALSE),'Class lookups'!A:B,2,FALSE)</f>
        <v>EMV8 (E12) </v>
      </c>
      <c r="E14" s="256" t="str">
        <f>CONCATENATE(VLOOKUP(B14,Startlist!B:H,3,FALSE)," / ",VLOOKUP(B14,Startlist!B:H,4,FALSE))</f>
        <v>Hendrik Kers / Viljo Vider</v>
      </c>
      <c r="F14" s="252" t="str">
        <f>VLOOKUP(B14,Startlist!B:F,5,FALSE)</f>
        <v>EST</v>
      </c>
      <c r="G14" s="251" t="str">
        <f>VLOOKUP(B14,Startlist!B:H,7,FALSE)</f>
        <v>Mitsubishi Lancer Evo 5</v>
      </c>
      <c r="H14" s="251" t="str">
        <f>VLOOKUP(B14,Startlist!B:H,6,FALSE)</f>
        <v>PSC MOTORSPORT</v>
      </c>
      <c r="I14" s="254" t="str">
        <f>VLOOKUP(B14,Results!B:Q,16,FALSE)</f>
        <v>42.08,5</v>
      </c>
    </row>
    <row r="15" spans="1:9" s="224" customFormat="1" ht="15" customHeight="1">
      <c r="A15" s="248">
        <f t="shared" si="0"/>
        <v>8</v>
      </c>
      <c r="B15" s="249">
        <v>18</v>
      </c>
      <c r="C15" s="250" t="str">
        <f>VLOOKUP(B15,Startlist!B:F,2,FALSE)</f>
        <v>E12</v>
      </c>
      <c r="D15" s="255" t="str">
        <f>VLOOKUP(VLOOKUP(B15,Startlist!B:F,2,FALSE),'Class lookups'!A:B,2,FALSE)</f>
        <v>EMV8 (E12) </v>
      </c>
      <c r="E15" s="256" t="str">
        <f>CONCATENATE(VLOOKUP(B15,Startlist!B:H,3,FALSE)," / ",VLOOKUP(B15,Startlist!B:H,4,FALSE))</f>
        <v>Meelis Orgla / Jaan Halliste</v>
      </c>
      <c r="F15" s="252" t="str">
        <f>VLOOKUP(B15,Startlist!B:F,5,FALSE)</f>
        <v>EST</v>
      </c>
      <c r="G15" s="251" t="str">
        <f>VLOOKUP(B15,Startlist!B:H,7,FALSE)</f>
        <v>Mitsubishi Lancer Evo 7</v>
      </c>
      <c r="H15" s="251" t="str">
        <f>VLOOKUP(B15,Startlist!B:H,6,FALSE)</f>
        <v>KAUR MOTORSPORT</v>
      </c>
      <c r="I15" s="254" t="str">
        <f>VLOOKUP(B15,Results!B:Q,16,FALSE)</f>
        <v>42.44,3</v>
      </c>
    </row>
    <row r="16" spans="1:9" s="224" customFormat="1" ht="15" customHeight="1">
      <c r="A16" s="248">
        <f t="shared" si="0"/>
        <v>9</v>
      </c>
      <c r="B16" s="249">
        <v>24</v>
      </c>
      <c r="C16" s="250" t="str">
        <f>VLOOKUP(B16,Startlist!B:F,2,FALSE)</f>
        <v>E11</v>
      </c>
      <c r="D16" s="255" t="str">
        <f>VLOOKUP(VLOOKUP(B16,Startlist!B:F,2,FALSE),'Class lookups'!A:B,2,FALSE)</f>
        <v>EMV7 (E11) </v>
      </c>
      <c r="E16" s="256" t="str">
        <f>CONCATENATE(VLOOKUP(B16,Startlist!B:H,3,FALSE)," / ",VLOOKUP(B16,Startlist!B:H,4,FALSE))</f>
        <v>Dmitry Nikonchuk / Alexander Potesov</v>
      </c>
      <c r="F16" s="252" t="str">
        <f>VLOOKUP(B16,Startlist!B:F,5,FALSE)</f>
        <v>RUS</v>
      </c>
      <c r="G16" s="251" t="str">
        <f>VLOOKUP(B16,Startlist!B:H,7,FALSE)</f>
        <v>BMW M3</v>
      </c>
      <c r="H16" s="251" t="str">
        <f>VLOOKUP(B16,Startlist!B:H,6,FALSE)</f>
        <v>RALLYSTORE.RU</v>
      </c>
      <c r="I16" s="254" t="str">
        <f>VLOOKUP(B16,Results!B:Q,16,FALSE)</f>
        <v>43.10,8</v>
      </c>
    </row>
    <row r="17" spans="1:9" s="224" customFormat="1" ht="15" customHeight="1">
      <c r="A17" s="248">
        <f t="shared" si="0"/>
        <v>10</v>
      </c>
      <c r="B17" s="249">
        <v>15</v>
      </c>
      <c r="C17" s="250" t="str">
        <f>VLOOKUP(B17,Startlist!B:F,2,FALSE)</f>
        <v>A6</v>
      </c>
      <c r="D17" s="255" t="str">
        <f>VLOOKUP(VLOOKUP(B17,Startlist!B:F,2,FALSE),'Class lookups'!A:B,2,FALSE)</f>
        <v>EMV3 2WD 1600 (N2, A6, R1, R2) </v>
      </c>
      <c r="E17" s="256" t="str">
        <f>CONCATENATE(VLOOKUP(B17,Startlist!B:H,3,FALSE)," / ",VLOOKUP(B17,Startlist!B:H,4,FALSE))</f>
        <v>Sander Pärn / James Morgan</v>
      </c>
      <c r="F17" s="252" t="str">
        <f>VLOOKUP(B17,Startlist!B:F,5,FALSE)</f>
        <v>EST / GB</v>
      </c>
      <c r="G17" s="251" t="str">
        <f>VLOOKUP(B17,Startlist!B:H,7,FALSE)</f>
        <v>Ford Fiesta R2</v>
      </c>
      <c r="H17" s="251" t="str">
        <f>VLOOKUP(B17,Startlist!B:H,6,FALSE)</f>
        <v>SP RALLY PROJECT</v>
      </c>
      <c r="I17" s="254" t="str">
        <f>VLOOKUP(B17,Results!B:Q,16,FALSE)</f>
        <v>44.14,0</v>
      </c>
    </row>
    <row r="18" spans="1:9" s="224" customFormat="1" ht="15" customHeight="1">
      <c r="A18" s="248">
        <f t="shared" si="0"/>
        <v>11</v>
      </c>
      <c r="B18" s="249">
        <v>27</v>
      </c>
      <c r="C18" s="250" t="str">
        <f>VLOOKUP(B18,Startlist!B:F,2,FALSE)</f>
        <v>E10</v>
      </c>
      <c r="D18" s="255" t="str">
        <f>VLOOKUP(VLOOKUP(B18,Startlist!B:F,2,FALSE),'Class lookups'!A:B,2,FALSE)</f>
        <v>EMV6 (E10) </v>
      </c>
      <c r="E18" s="256" t="str">
        <f>CONCATENATE(VLOOKUP(B18,Startlist!B:H,3,FALSE)," / ",VLOOKUP(B18,Startlist!B:H,4,FALSE))</f>
        <v>Lembit Soe / Ahto Pihlas</v>
      </c>
      <c r="F18" s="252" t="str">
        <f>VLOOKUP(B18,Startlist!B:F,5,FALSE)</f>
        <v>EST</v>
      </c>
      <c r="G18" s="251" t="str">
        <f>VLOOKUP(B18,Startlist!B:H,7,FALSE)</f>
        <v>Toyota Starlet</v>
      </c>
      <c r="H18" s="251" t="str">
        <f>VLOOKUP(B18,Startlist!B:H,6,FALSE)</f>
        <v>SAR-TECH MOTORSPORT</v>
      </c>
      <c r="I18" s="254" t="str">
        <f>VLOOKUP(B18,Results!B:Q,16,FALSE)</f>
        <v>44.19,0</v>
      </c>
    </row>
    <row r="19" spans="1:9" s="224" customFormat="1" ht="15" customHeight="1">
      <c r="A19" s="248">
        <f t="shared" si="0"/>
        <v>12</v>
      </c>
      <c r="B19" s="249">
        <v>31</v>
      </c>
      <c r="C19" s="250" t="str">
        <f>VLOOKUP(B19,Startlist!B:F,2,FALSE)</f>
        <v>A6</v>
      </c>
      <c r="D19" s="255" t="str">
        <f>VLOOKUP(VLOOKUP(B19,Startlist!B:F,2,FALSE),'Class lookups'!A:B,2,FALSE)</f>
        <v>EMV3 2WD 1600 (N2, A6, R1, R2) </v>
      </c>
      <c r="E19" s="256" t="str">
        <f>CONCATENATE(VLOOKUP(B19,Startlist!B:H,3,FALSE)," / ",VLOOKUP(B19,Startlist!B:H,4,FALSE))</f>
        <v>Rainer Rohtmets / Rauno Rohtmets</v>
      </c>
      <c r="F19" s="252" t="str">
        <f>VLOOKUP(B19,Startlist!B:F,5,FALSE)</f>
        <v>EST</v>
      </c>
      <c r="G19" s="251" t="str">
        <f>VLOOKUP(B19,Startlist!B:H,7,FALSE)</f>
        <v>Citroen C2 R2 MAX</v>
      </c>
      <c r="H19" s="251" t="str">
        <f>VLOOKUP(B19,Startlist!B:H,6,FALSE)</f>
        <v>PRINTSPORT</v>
      </c>
      <c r="I19" s="254" t="str">
        <f>VLOOKUP(B19,Results!B:Q,16,FALSE)</f>
        <v>44.33,6</v>
      </c>
    </row>
    <row r="20" spans="1:9" s="224" customFormat="1" ht="15" customHeight="1">
      <c r="A20" s="248">
        <f t="shared" si="0"/>
        <v>13</v>
      </c>
      <c r="B20" s="249">
        <v>16</v>
      </c>
      <c r="C20" s="250" t="str">
        <f>VLOOKUP(B20,Startlist!B:F,2,FALSE)</f>
        <v>E11</v>
      </c>
      <c r="D20" s="255" t="str">
        <f>VLOOKUP(VLOOKUP(B20,Startlist!B:F,2,FALSE),'Class lookups'!A:B,2,FALSE)</f>
        <v>EMV7 (E11) </v>
      </c>
      <c r="E20" s="256" t="str">
        <f>CONCATENATE(VLOOKUP(B20,Startlist!B:H,3,FALSE)," / ",VLOOKUP(B20,Startlist!B:H,4,FALSE))</f>
        <v>Einar Laipaik / Siimo Suvemaa</v>
      </c>
      <c r="F20" s="252" t="str">
        <f>VLOOKUP(B20,Startlist!B:F,5,FALSE)</f>
        <v>EST</v>
      </c>
      <c r="G20" s="251" t="str">
        <f>VLOOKUP(B20,Startlist!B:H,7,FALSE)</f>
        <v>BMW M3</v>
      </c>
      <c r="H20" s="251" t="str">
        <f>VLOOKUP(B20,Startlist!B:H,6,FALSE)</f>
        <v>LAITSE RALLYPARK</v>
      </c>
      <c r="I20" s="254" t="str">
        <f>VLOOKUP(B20,Results!B:Q,16,FALSE)</f>
        <v>44.35,4</v>
      </c>
    </row>
    <row r="21" spans="1:9" s="224" customFormat="1" ht="15" customHeight="1">
      <c r="A21" s="248">
        <f t="shared" si="0"/>
        <v>14</v>
      </c>
      <c r="B21" s="249">
        <v>20</v>
      </c>
      <c r="C21" s="250" t="str">
        <f>VLOOKUP(B21,Startlist!B:F,2,FALSE)</f>
        <v>A6</v>
      </c>
      <c r="D21" s="255" t="str">
        <f>VLOOKUP(VLOOKUP(B21,Startlist!B:F,2,FALSE),'Class lookups'!A:B,2,FALSE)</f>
        <v>EMV3 2WD 1600 (N2, A6, R1, R2) </v>
      </c>
      <c r="E21" s="256" t="str">
        <f>CONCATENATE(VLOOKUP(B21,Startlist!B:H,3,FALSE)," / ",VLOOKUP(B21,Startlist!B:H,4,FALSE))</f>
        <v>Kristen Kelement / Timo Kasesalu</v>
      </c>
      <c r="F21" s="252" t="str">
        <f>VLOOKUP(B21,Startlist!B:F,5,FALSE)</f>
        <v>EST</v>
      </c>
      <c r="G21" s="251" t="str">
        <f>VLOOKUP(B21,Startlist!B:H,7,FALSE)</f>
        <v>Citroen C2 R2 MAX</v>
      </c>
      <c r="H21" s="251" t="str">
        <f>VLOOKUP(B21,Startlist!B:H,6,FALSE)</f>
        <v>RS RACING</v>
      </c>
      <c r="I21" s="254" t="str">
        <f>VLOOKUP(B21,Results!B:Q,16,FALSE)</f>
        <v>44.39,0</v>
      </c>
    </row>
    <row r="22" spans="1:9" s="224" customFormat="1" ht="15" customHeight="1">
      <c r="A22" s="248">
        <f t="shared" si="0"/>
        <v>15</v>
      </c>
      <c r="B22" s="249">
        <v>25</v>
      </c>
      <c r="C22" s="250" t="str">
        <f>VLOOKUP(B22,Startlist!B:F,2,FALSE)</f>
        <v>N4</v>
      </c>
      <c r="D22" s="255" t="str">
        <f>VLOOKUP(VLOOKUP(B22,Startlist!B:F,2,FALSE),'Class lookups'!A:B,2,FALSE)</f>
        <v>EMV2 (N4) </v>
      </c>
      <c r="E22" s="256" t="str">
        <f>CONCATENATE(VLOOKUP(B22,Startlist!B:H,3,FALSE)," / ",VLOOKUP(B22,Startlist!B:H,4,FALSE))</f>
        <v>Mait Maarend / Mihkel Kapp</v>
      </c>
      <c r="F22" s="252" t="str">
        <f>VLOOKUP(B22,Startlist!B:F,5,FALSE)</f>
        <v>EST</v>
      </c>
      <c r="G22" s="251" t="str">
        <f>VLOOKUP(B22,Startlist!B:H,7,FALSE)</f>
        <v>Mitsubishi Lancer Evo 10</v>
      </c>
      <c r="H22" s="251" t="str">
        <f>VLOOKUP(B22,Startlist!B:H,6,FALSE)</f>
        <v>ECOM MOTORSPORT</v>
      </c>
      <c r="I22" s="254" t="str">
        <f>VLOOKUP(B22,Results!B:Q,16,FALSE)</f>
        <v>45.00,2</v>
      </c>
    </row>
    <row r="23" spans="1:9" s="224" customFormat="1" ht="15" customHeight="1">
      <c r="A23" s="248">
        <f t="shared" si="0"/>
        <v>16</v>
      </c>
      <c r="B23" s="249">
        <v>2</v>
      </c>
      <c r="C23" s="250" t="str">
        <f>VLOOKUP(B23,Startlist!B:F,2,FALSE)</f>
        <v>N4</v>
      </c>
      <c r="D23" s="255" t="str">
        <f>VLOOKUP(VLOOKUP(B23,Startlist!B:F,2,FALSE),'Class lookups'!A:B,2,FALSE)</f>
        <v>EMV2 (N4) </v>
      </c>
      <c r="E23" s="256" t="str">
        <f>CONCATENATE(VLOOKUP(B23,Startlist!B:H,3,FALSE)," / ",VLOOKUP(B23,Startlist!B:H,4,FALSE))</f>
        <v>Kaspar Koitla / Mait Laidvee</v>
      </c>
      <c r="F23" s="252" t="str">
        <f>VLOOKUP(B23,Startlist!B:F,5,FALSE)</f>
        <v>EST</v>
      </c>
      <c r="G23" s="251" t="str">
        <f>VLOOKUP(B23,Startlist!B:H,7,FALSE)</f>
        <v>Mitsubishi Lancer Evo 9</v>
      </c>
      <c r="H23" s="251" t="str">
        <f>VLOOKUP(B23,Startlist!B:H,6,FALSE)</f>
        <v>ASRT RALLY TEAM</v>
      </c>
      <c r="I23" s="254" t="str">
        <f>VLOOKUP(B23,Results!B:Q,16,FALSE)</f>
        <v>45.04,2</v>
      </c>
    </row>
    <row r="24" spans="1:9" s="224" customFormat="1" ht="15" customHeight="1">
      <c r="A24" s="248">
        <f t="shared" si="0"/>
        <v>17</v>
      </c>
      <c r="B24" s="249">
        <v>34</v>
      </c>
      <c r="C24" s="250" t="str">
        <f>VLOOKUP(B24,Startlist!B:F,2,FALSE)</f>
        <v>A7</v>
      </c>
      <c r="D24" s="255" t="str">
        <f>VLOOKUP(VLOOKUP(B24,Startlist!B:F,2,FALSE),'Class lookups'!A:B,2,FALSE)</f>
        <v>EMV4 2WD 2000 (N3, A7, R3, R3T) </v>
      </c>
      <c r="E24" s="256" t="str">
        <f>CONCATENATE(VLOOKUP(B24,Startlist!B:H,3,FALSE)," / ",VLOOKUP(B24,Startlist!B:H,4,FALSE))</f>
        <v>David Sultanjants / Siim Oja</v>
      </c>
      <c r="F24" s="252" t="str">
        <f>VLOOKUP(B24,Startlist!B:F,5,FALSE)</f>
        <v>EST</v>
      </c>
      <c r="G24" s="251" t="str">
        <f>VLOOKUP(B24,Startlist!B:H,7,FALSE)</f>
        <v>Citroen DS3</v>
      </c>
      <c r="H24" s="251" t="str">
        <f>VLOOKUP(B24,Startlist!B:H,6,FALSE)</f>
        <v>MS RACING</v>
      </c>
      <c r="I24" s="254" t="str">
        <f>VLOOKUP(B24,Results!B:Q,16,FALSE)</f>
        <v>45.12,8</v>
      </c>
    </row>
    <row r="25" spans="1:9" s="224" customFormat="1" ht="15" customHeight="1">
      <c r="A25" s="248">
        <f t="shared" si="0"/>
        <v>18</v>
      </c>
      <c r="B25" s="249">
        <v>39</v>
      </c>
      <c r="C25" s="250" t="str">
        <f>VLOOKUP(B25,Startlist!B:F,2,FALSE)</f>
        <v>A7</v>
      </c>
      <c r="D25" s="255" t="str">
        <f>VLOOKUP(VLOOKUP(B25,Startlist!B:F,2,FALSE),'Class lookups'!A:B,2,FALSE)</f>
        <v>EMV4 2WD 2000 (N3, A7, R3, R3T) </v>
      </c>
      <c r="E25" s="256" t="str">
        <f>CONCATENATE(VLOOKUP(B25,Startlist!B:H,3,FALSE)," / ",VLOOKUP(B25,Startlist!B:H,4,FALSE))</f>
        <v>Mikhail Skripnikov / Anton Grechko</v>
      </c>
      <c r="F25" s="252" t="str">
        <f>VLOOKUP(B25,Startlist!B:F,5,FALSE)</f>
        <v>RUS</v>
      </c>
      <c r="G25" s="251" t="str">
        <f>VLOOKUP(B25,Startlist!B:H,7,FALSE)</f>
        <v>Renault Clio R3</v>
      </c>
      <c r="H25" s="251" t="str">
        <f>VLOOKUP(B25,Startlist!B:H,6,FALSE)</f>
        <v>THOMAS BETON RACING</v>
      </c>
      <c r="I25" s="254" t="str">
        <f>VLOOKUP(B25,Results!B:Q,16,FALSE)</f>
        <v>45.19,0</v>
      </c>
    </row>
    <row r="26" spans="1:9" s="224" customFormat="1" ht="15" customHeight="1">
      <c r="A26" s="248">
        <f t="shared" si="0"/>
        <v>19</v>
      </c>
      <c r="B26" s="249">
        <v>75</v>
      </c>
      <c r="C26" s="250" t="str">
        <f>VLOOKUP(B26,Startlist!B:F,2,FALSE)</f>
        <v>E12</v>
      </c>
      <c r="D26" s="255" t="str">
        <f>VLOOKUP(VLOOKUP(B26,Startlist!B:F,2,FALSE),'Class lookups'!A:B,2,FALSE)</f>
        <v>EMV8 (E12) </v>
      </c>
      <c r="E26" s="256" t="str">
        <f>CONCATENATE(VLOOKUP(B26,Startlist!B:H,3,FALSE)," / ",VLOOKUP(B26,Startlist!B:H,4,FALSE))</f>
        <v>Roman Sokolov / Alari Kupri</v>
      </c>
      <c r="F26" s="252" t="str">
        <f>VLOOKUP(B26,Startlist!B:F,5,FALSE)</f>
        <v>EST</v>
      </c>
      <c r="G26" s="251" t="str">
        <f>VLOOKUP(B26,Startlist!B:H,7,FALSE)</f>
        <v>Mitsubishi Lancer Evo 7</v>
      </c>
      <c r="H26" s="251" t="str">
        <f>VLOOKUP(B26,Startlist!B:H,6,FALSE)</f>
        <v>PSC MOTORSPORT</v>
      </c>
      <c r="I26" s="254" t="str">
        <f>VLOOKUP(B26,Results!B:Q,16,FALSE)</f>
        <v>45.22,5</v>
      </c>
    </row>
    <row r="27" spans="1:9" s="224" customFormat="1" ht="15" customHeight="1">
      <c r="A27" s="248">
        <f t="shared" si="0"/>
        <v>20</v>
      </c>
      <c r="B27" s="249">
        <v>35</v>
      </c>
      <c r="C27" s="250" t="str">
        <f>VLOOKUP(B27,Startlist!B:F,2,FALSE)</f>
        <v>A6</v>
      </c>
      <c r="D27" s="255" t="str">
        <f>VLOOKUP(VLOOKUP(B27,Startlist!B:F,2,FALSE),'Class lookups'!A:B,2,FALSE)</f>
        <v>EMV3 2WD 1600 (N2, A6, R1, R2) </v>
      </c>
      <c r="E27" s="256" t="str">
        <f>CONCATENATE(VLOOKUP(B27,Startlist!B:H,3,FALSE)," / ",VLOOKUP(B27,Startlist!B:H,4,FALSE))</f>
        <v>Roland Poom / Taavi Udevald</v>
      </c>
      <c r="F27" s="252" t="str">
        <f>VLOOKUP(B27,Startlist!B:F,5,FALSE)</f>
        <v>EST</v>
      </c>
      <c r="G27" s="251" t="str">
        <f>VLOOKUP(B27,Startlist!B:H,7,FALSE)</f>
        <v>Ford Fiesta R2</v>
      </c>
      <c r="H27" s="251" t="str">
        <f>VLOOKUP(B27,Startlist!B:H,6,FALSE)</f>
        <v>KAUR MOTORSPORT</v>
      </c>
      <c r="I27" s="254" t="str">
        <f>VLOOKUP(B27,Results!B:Q,16,FALSE)</f>
        <v>45.27,2</v>
      </c>
    </row>
    <row r="28" spans="1:9" s="224" customFormat="1" ht="15" customHeight="1">
      <c r="A28" s="248">
        <f t="shared" si="0"/>
        <v>21</v>
      </c>
      <c r="B28" s="249">
        <v>36</v>
      </c>
      <c r="C28" s="250" t="str">
        <f>VLOOKUP(B28,Startlist!B:F,2,FALSE)</f>
        <v>A8</v>
      </c>
      <c r="D28" s="255" t="str">
        <f>VLOOKUP(VLOOKUP(B28,Startlist!B:F,2,FALSE),'Class lookups'!A:B,2,FALSE)</f>
        <v>EMV1 4WD (A8, S2000, RRC, R4, R5, exp.WRC) </v>
      </c>
      <c r="E28" s="256" t="str">
        <f>CONCATENATE(VLOOKUP(B28,Startlist!B:H,3,FALSE)," / ",VLOOKUP(B28,Startlist!B:H,4,FALSE))</f>
        <v>Rünno Ubinhain / Riho Teinveld</v>
      </c>
      <c r="F28" s="252" t="str">
        <f>VLOOKUP(B28,Startlist!B:F,5,FALSE)</f>
        <v>EST</v>
      </c>
      <c r="G28" s="251" t="str">
        <f>VLOOKUP(B28,Startlist!B:H,7,FALSE)</f>
        <v>Subaru Impreza</v>
      </c>
      <c r="H28" s="251" t="str">
        <f>VLOOKUP(B28,Startlist!B:H,6,FALSE)</f>
        <v>KAUR MOTORSPORT</v>
      </c>
      <c r="I28" s="254" t="str">
        <f>VLOOKUP(B28,Results!B:Q,16,FALSE)</f>
        <v>45.28,7</v>
      </c>
    </row>
    <row r="29" spans="1:9" s="224" customFormat="1" ht="15" customHeight="1">
      <c r="A29" s="248">
        <f t="shared" si="0"/>
        <v>22</v>
      </c>
      <c r="B29" s="249">
        <v>17</v>
      </c>
      <c r="C29" s="250" t="str">
        <f>VLOOKUP(B29,Startlist!B:F,2,FALSE)</f>
        <v>A6</v>
      </c>
      <c r="D29" s="255" t="str">
        <f>VLOOKUP(VLOOKUP(B29,Startlist!B:F,2,FALSE),'Class lookups'!A:B,2,FALSE)</f>
        <v>EMV3 2WD 1600 (N2, A6, R1, R2) </v>
      </c>
      <c r="E29" s="256" t="str">
        <f>CONCATENATE(VLOOKUP(B29,Startlist!B:H,3,FALSE)," / ",VLOOKUP(B29,Startlist!B:H,4,FALSE))</f>
        <v>Rasmus Uustulnd / Imre Kuusk</v>
      </c>
      <c r="F29" s="252" t="str">
        <f>VLOOKUP(B29,Startlist!B:F,5,FALSE)</f>
        <v>EST</v>
      </c>
      <c r="G29" s="251" t="str">
        <f>VLOOKUP(B29,Startlist!B:H,7,FALSE)</f>
        <v>Ford Fiesta R2</v>
      </c>
      <c r="H29" s="251" t="str">
        <f>VLOOKUP(B29,Startlist!B:H,6,FALSE)</f>
        <v>SAR-TECH MOTORSPORT</v>
      </c>
      <c r="I29" s="254" t="str">
        <f>VLOOKUP(B29,Results!B:Q,16,FALSE)</f>
        <v>45.38,2</v>
      </c>
    </row>
    <row r="30" spans="1:9" s="224" customFormat="1" ht="15" customHeight="1">
      <c r="A30" s="248">
        <f t="shared" si="0"/>
        <v>23</v>
      </c>
      <c r="B30" s="249">
        <v>49</v>
      </c>
      <c r="C30" s="250" t="str">
        <f>VLOOKUP(B30,Startlist!B:F,2,FALSE)</f>
        <v>A6</v>
      </c>
      <c r="D30" s="255" t="str">
        <f>VLOOKUP(VLOOKUP(B30,Startlist!B:F,2,FALSE),'Class lookups'!A:B,2,FALSE)</f>
        <v>EMV3 2WD 1600 (N2, A6, R1, R2) </v>
      </c>
      <c r="E30" s="256" t="str">
        <f>CONCATENATE(VLOOKUP(B30,Startlist!B:H,3,FALSE)," / ",VLOOKUP(B30,Startlist!B:H,4,FALSE))</f>
        <v>Niko-Pekka Nieminen / Kuldar Sikk</v>
      </c>
      <c r="F30" s="252" t="str">
        <f>VLOOKUP(B30,Startlist!B:F,5,FALSE)</f>
        <v>FIN / EST</v>
      </c>
      <c r="G30" s="251" t="str">
        <f>VLOOKUP(B30,Startlist!B:H,7,FALSE)</f>
        <v>Ford Fiesta R2</v>
      </c>
      <c r="H30" s="251" t="str">
        <f>VLOOKUP(B30,Startlist!B:H,6,FALSE)</f>
        <v>MM-MOTORSPORT</v>
      </c>
      <c r="I30" s="254" t="str">
        <f>VLOOKUP(B30,Results!B:Q,16,FALSE)</f>
        <v>45.46,1</v>
      </c>
    </row>
    <row r="31" spans="1:9" s="224" customFormat="1" ht="15" customHeight="1">
      <c r="A31" s="248">
        <f t="shared" si="0"/>
        <v>24</v>
      </c>
      <c r="B31" s="249">
        <v>44</v>
      </c>
      <c r="C31" s="250" t="str">
        <f>VLOOKUP(B31,Startlist!B:F,2,FALSE)</f>
        <v>A7</v>
      </c>
      <c r="D31" s="255" t="str">
        <f>VLOOKUP(VLOOKUP(B31,Startlist!B:F,2,FALSE),'Class lookups'!A:B,2,FALSE)</f>
        <v>EMV4 2WD 2000 (N3, A7, R3, R3T) </v>
      </c>
      <c r="E31" s="256" t="str">
        <f>CONCATENATE(VLOOKUP(B31,Startlist!B:H,3,FALSE)," / ",VLOOKUP(B31,Startlist!B:H,4,FALSE))</f>
        <v>Kevin Kuusik / Carl Terras</v>
      </c>
      <c r="F31" s="252" t="str">
        <f>VLOOKUP(B31,Startlist!B:F,5,FALSE)</f>
        <v>EST</v>
      </c>
      <c r="G31" s="251" t="str">
        <f>VLOOKUP(B31,Startlist!B:H,7,FALSE)</f>
        <v>Renault Clio Ragnotti</v>
      </c>
      <c r="H31" s="251" t="str">
        <f>VLOOKUP(B31,Startlist!B:H,6,FALSE)</f>
        <v>OT RACING</v>
      </c>
      <c r="I31" s="254" t="str">
        <f>VLOOKUP(B31,Results!B:Q,16,FALSE)</f>
        <v>46.01,2</v>
      </c>
    </row>
    <row r="32" spans="1:9" s="224" customFormat="1" ht="15" customHeight="1">
      <c r="A32" s="248">
        <f t="shared" si="0"/>
        <v>25</v>
      </c>
      <c r="B32" s="249">
        <v>43</v>
      </c>
      <c r="C32" s="250" t="str">
        <f>VLOOKUP(B32,Startlist!B:F,2,FALSE)</f>
        <v>A6</v>
      </c>
      <c r="D32" s="255" t="str">
        <f>VLOOKUP(VLOOKUP(B32,Startlist!B:F,2,FALSE),'Class lookups'!A:B,2,FALSE)</f>
        <v>EMV3 2WD 1600 (N2, A6, R1, R2) </v>
      </c>
      <c r="E32" s="256" t="str">
        <f>CONCATENATE(VLOOKUP(B32,Startlist!B:H,3,FALSE)," / ",VLOOKUP(B32,Startlist!B:H,4,FALSE))</f>
        <v>Gustav Kruuda / Ken Järveoja</v>
      </c>
      <c r="F32" s="252" t="str">
        <f>VLOOKUP(B32,Startlist!B:F,5,FALSE)</f>
        <v>EST</v>
      </c>
      <c r="G32" s="251" t="str">
        <f>VLOOKUP(B32,Startlist!B:H,7,FALSE)</f>
        <v>Ford Fiesta</v>
      </c>
      <c r="H32" s="251" t="str">
        <f>VLOOKUP(B32,Startlist!B:H,6,FALSE)</f>
        <v>ME3 RALLYTEAM</v>
      </c>
      <c r="I32" s="254" t="str">
        <f>VLOOKUP(B32,Results!B:Q,16,FALSE)</f>
        <v>46.11,9</v>
      </c>
    </row>
    <row r="33" spans="1:9" s="224" customFormat="1" ht="15" customHeight="1">
      <c r="A33" s="248">
        <f t="shared" si="0"/>
        <v>26</v>
      </c>
      <c r="B33" s="249">
        <v>32</v>
      </c>
      <c r="C33" s="250" t="str">
        <f>VLOOKUP(B33,Startlist!B:F,2,FALSE)</f>
        <v>A6</v>
      </c>
      <c r="D33" s="255" t="str">
        <f>VLOOKUP(VLOOKUP(B33,Startlist!B:F,2,FALSE),'Class lookups'!A:B,2,FALSE)</f>
        <v>EMV3 2WD 1600 (N2, A6, R1, R2) </v>
      </c>
      <c r="E33" s="256" t="str">
        <f>CONCATENATE(VLOOKUP(B33,Startlist!B:H,3,FALSE)," / ",VLOOKUP(B33,Startlist!B:H,4,FALSE))</f>
        <v>Oliver Ojaperv / Jarno Talve</v>
      </c>
      <c r="F33" s="252" t="str">
        <f>VLOOKUP(B33,Startlist!B:F,5,FALSE)</f>
        <v>EST</v>
      </c>
      <c r="G33" s="251" t="str">
        <f>VLOOKUP(B33,Startlist!B:H,7,FALSE)</f>
        <v>Ford Fiesta R2</v>
      </c>
      <c r="H33" s="251" t="str">
        <f>VLOOKUP(B33,Startlist!B:H,6,FALSE)</f>
        <v>OT RACING</v>
      </c>
      <c r="I33" s="254" t="str">
        <f>VLOOKUP(B33,Results!B:Q,16,FALSE)</f>
        <v>46.13,5</v>
      </c>
    </row>
    <row r="34" spans="1:9" s="224" customFormat="1" ht="15" customHeight="1">
      <c r="A34" s="248">
        <f t="shared" si="0"/>
        <v>27</v>
      </c>
      <c r="B34" s="249">
        <v>40</v>
      </c>
      <c r="C34" s="250" t="str">
        <f>VLOOKUP(B34,Startlist!B:F,2,FALSE)</f>
        <v>A6</v>
      </c>
      <c r="D34" s="255" t="str">
        <f>VLOOKUP(VLOOKUP(B34,Startlist!B:F,2,FALSE),'Class lookups'!A:B,2,FALSE)</f>
        <v>EMV3 2WD 1600 (N2, A6, R1, R2) </v>
      </c>
      <c r="E34" s="256" t="str">
        <f>CONCATENATE(VLOOKUP(B34,Startlist!B:H,3,FALSE)," / ",VLOOKUP(B34,Startlist!B:H,4,FALSE))</f>
        <v>Karl Tarrend / Mirko Kaunis</v>
      </c>
      <c r="F34" s="252" t="str">
        <f>VLOOKUP(B34,Startlist!B:F,5,FALSE)</f>
        <v>EST</v>
      </c>
      <c r="G34" s="251" t="str">
        <f>VLOOKUP(B34,Startlist!B:H,7,FALSE)</f>
        <v>Citroen C2 R2</v>
      </c>
      <c r="H34" s="251" t="str">
        <f>VLOOKUP(B34,Startlist!B:H,6,FALSE)</f>
        <v>G.M.RACING SK</v>
      </c>
      <c r="I34" s="254" t="str">
        <f>VLOOKUP(B34,Results!B:Q,16,FALSE)</f>
        <v>46.24,3</v>
      </c>
    </row>
    <row r="35" spans="1:9" s="224" customFormat="1" ht="15" customHeight="1">
      <c r="A35" s="248">
        <f t="shared" si="0"/>
        <v>28</v>
      </c>
      <c r="B35" s="249">
        <v>57</v>
      </c>
      <c r="C35" s="250" t="str">
        <f>VLOOKUP(B35,Startlist!B:F,2,FALSE)</f>
        <v>E12</v>
      </c>
      <c r="D35" s="255" t="str">
        <f>VLOOKUP(VLOOKUP(B35,Startlist!B:F,2,FALSE),'Class lookups'!A:B,2,FALSE)</f>
        <v>EMV8 (E12) </v>
      </c>
      <c r="E35" s="256" t="str">
        <f>CONCATENATE(VLOOKUP(B35,Startlist!B:H,3,FALSE)," / ",VLOOKUP(B35,Startlist!B:H,4,FALSE))</f>
        <v>Kaido Raiend / Hanno Hussar</v>
      </c>
      <c r="F35" s="252" t="str">
        <f>VLOOKUP(B35,Startlist!B:F,5,FALSE)</f>
        <v>EST</v>
      </c>
      <c r="G35" s="251" t="str">
        <f>VLOOKUP(B35,Startlist!B:H,7,FALSE)</f>
        <v>Mitsubishi Lancer Evo 6</v>
      </c>
      <c r="H35" s="251" t="str">
        <f>VLOOKUP(B35,Startlist!B:H,6,FALSE)</f>
        <v>OK TSK</v>
      </c>
      <c r="I35" s="254" t="str">
        <f>VLOOKUP(B35,Results!B:Q,16,FALSE)</f>
        <v>46.27,9</v>
      </c>
    </row>
    <row r="36" spans="1:9" s="224" customFormat="1" ht="15" customHeight="1">
      <c r="A36" s="248">
        <f t="shared" si="0"/>
        <v>29</v>
      </c>
      <c r="B36" s="249">
        <v>52</v>
      </c>
      <c r="C36" s="250" t="str">
        <f>VLOOKUP(B36,Startlist!B:F,2,FALSE)</f>
        <v>N3</v>
      </c>
      <c r="D36" s="255" t="str">
        <f>VLOOKUP(VLOOKUP(B36,Startlist!B:F,2,FALSE),'Class lookups'!A:B,2,FALSE)</f>
        <v>EMV4 2WD 2000 (N3, A7, R3, R3T) </v>
      </c>
      <c r="E36" s="256" t="str">
        <f>CONCATENATE(VLOOKUP(B36,Startlist!B:H,3,FALSE)," / ",VLOOKUP(B36,Startlist!B:H,4,FALSE))</f>
        <v>Alexey Iofin / Evgeni Eviseev</v>
      </c>
      <c r="F36" s="252" t="str">
        <f>VLOOKUP(B36,Startlist!B:F,5,FALSE)</f>
        <v>RUS</v>
      </c>
      <c r="G36" s="251" t="str">
        <f>VLOOKUP(B36,Startlist!B:H,7,FALSE)</f>
        <v>Honda Civic</v>
      </c>
      <c r="H36" s="251" t="str">
        <f>VLOOKUP(B36,Startlist!B:H,6,FALSE)</f>
        <v>2WD RACING SERVICES</v>
      </c>
      <c r="I36" s="254" t="str">
        <f>VLOOKUP(B36,Results!B:Q,16,FALSE)</f>
        <v>46.50,9</v>
      </c>
    </row>
    <row r="37" spans="1:9" s="224" customFormat="1" ht="15" customHeight="1">
      <c r="A37" s="248">
        <f t="shared" si="0"/>
        <v>30</v>
      </c>
      <c r="B37" s="249">
        <v>61</v>
      </c>
      <c r="C37" s="250" t="str">
        <f>VLOOKUP(B37,Startlist!B:F,2,FALSE)</f>
        <v>E10</v>
      </c>
      <c r="D37" s="255" t="str">
        <f>VLOOKUP(VLOOKUP(B37,Startlist!B:F,2,FALSE),'Class lookups'!A:B,2,FALSE)</f>
        <v>EMV6 (E10) </v>
      </c>
      <c r="E37" s="256" t="str">
        <f>CONCATENATE(VLOOKUP(B37,Startlist!B:H,3,FALSE)," / ",VLOOKUP(B37,Startlist!B:H,4,FALSE))</f>
        <v>Taavo Tigane / Eero Viljus</v>
      </c>
      <c r="F37" s="252" t="str">
        <f>VLOOKUP(B37,Startlist!B:F,5,FALSE)</f>
        <v>EST</v>
      </c>
      <c r="G37" s="251" t="str">
        <f>VLOOKUP(B37,Startlist!B:H,7,FALSE)</f>
        <v>Nissan Sunny</v>
      </c>
      <c r="H37" s="251" t="str">
        <f>VLOOKUP(B37,Startlist!B:H,6,FALSE)</f>
        <v>RS RACING</v>
      </c>
      <c r="I37" s="254" t="str">
        <f>VLOOKUP(B37,Results!B:Q,16,FALSE)</f>
        <v>47.18,2</v>
      </c>
    </row>
    <row r="38" spans="1:9" s="224" customFormat="1" ht="15" customHeight="1">
      <c r="A38" s="248">
        <f t="shared" si="0"/>
        <v>31</v>
      </c>
      <c r="B38" s="249">
        <v>51</v>
      </c>
      <c r="C38" s="250" t="str">
        <f>VLOOKUP(B38,Startlist!B:F,2,FALSE)</f>
        <v>E10</v>
      </c>
      <c r="D38" s="255" t="str">
        <f>VLOOKUP(VLOOKUP(B38,Startlist!B:F,2,FALSE),'Class lookups'!A:B,2,FALSE)</f>
        <v>EMV6 (E10) </v>
      </c>
      <c r="E38" s="256" t="str">
        <f>CONCATENATE(VLOOKUP(B38,Startlist!B:H,3,FALSE)," / ",VLOOKUP(B38,Startlist!B:H,4,FALSE))</f>
        <v>Kristjan Sinik / Martti Meetua</v>
      </c>
      <c r="F38" s="252" t="str">
        <f>VLOOKUP(B38,Startlist!B:F,5,FALSE)</f>
        <v>EST</v>
      </c>
      <c r="G38" s="251" t="str">
        <f>VLOOKUP(B38,Startlist!B:H,7,FALSE)</f>
        <v>Nissan Sunny</v>
      </c>
      <c r="H38" s="251" t="str">
        <f>VLOOKUP(B38,Startlist!B:H,6,FALSE)</f>
        <v>ERKI SPORT</v>
      </c>
      <c r="I38" s="254" t="str">
        <f>VLOOKUP(B38,Results!B:Q,16,FALSE)</f>
        <v>47.54,8</v>
      </c>
    </row>
    <row r="39" spans="1:9" s="224" customFormat="1" ht="15" customHeight="1">
      <c r="A39" s="248">
        <f t="shared" si="0"/>
        <v>32</v>
      </c>
      <c r="B39" s="249">
        <v>59</v>
      </c>
      <c r="C39" s="250" t="str">
        <f>VLOOKUP(B39,Startlist!B:F,2,FALSE)</f>
        <v>E9</v>
      </c>
      <c r="D39" s="255" t="str">
        <f>VLOOKUP(VLOOKUP(B39,Startlist!B:F,2,FALSE),'Class lookups'!A:B,2,FALSE)</f>
        <v>EMV5 (E9) </v>
      </c>
      <c r="E39" s="256" t="str">
        <f>CONCATENATE(VLOOKUP(B39,Startlist!B:H,3,FALSE)," / ",VLOOKUP(B39,Startlist!B:H,4,FALSE))</f>
        <v>Rainer Meus / Kaupo Vana</v>
      </c>
      <c r="F39" s="252" t="str">
        <f>VLOOKUP(B39,Startlist!B:F,5,FALSE)</f>
        <v>EST</v>
      </c>
      <c r="G39" s="251" t="str">
        <f>VLOOKUP(B39,Startlist!B:H,7,FALSE)</f>
        <v>LADA VFTS</v>
      </c>
      <c r="H39" s="251" t="str">
        <f>VLOOKUP(B39,Startlist!B:H,6,FALSE)</f>
        <v>PROREHV RALLY TEAM</v>
      </c>
      <c r="I39" s="254" t="str">
        <f>VLOOKUP(B39,Results!B:Q,16,FALSE)</f>
        <v>48.43,4</v>
      </c>
    </row>
    <row r="40" spans="1:9" s="224" customFormat="1" ht="15" customHeight="1">
      <c r="A40" s="248">
        <f t="shared" si="0"/>
        <v>33</v>
      </c>
      <c r="B40" s="249">
        <v>69</v>
      </c>
      <c r="C40" s="250" t="str">
        <f>VLOOKUP(B40,Startlist!B:F,2,FALSE)</f>
        <v>E10</v>
      </c>
      <c r="D40" s="255" t="str">
        <f>VLOOKUP(VLOOKUP(B40,Startlist!B:F,2,FALSE),'Class lookups'!A:B,2,FALSE)</f>
        <v>EMV6 (E10) </v>
      </c>
      <c r="E40" s="256" t="str">
        <f>CONCATENATE(VLOOKUP(B40,Startlist!B:H,3,FALSE)," / ",VLOOKUP(B40,Startlist!B:H,4,FALSE))</f>
        <v>Marko Ringenberg / Martin Valter</v>
      </c>
      <c r="F40" s="252" t="str">
        <f>VLOOKUP(B40,Startlist!B:F,5,FALSE)</f>
        <v>EST</v>
      </c>
      <c r="G40" s="251" t="str">
        <f>VLOOKUP(B40,Startlist!B:H,7,FALSE)</f>
        <v>Opel Ascona</v>
      </c>
      <c r="H40" s="251" t="str">
        <f>VLOOKUP(B40,Startlist!B:H,6,FALSE)</f>
        <v>ECOM MOTORSPORT</v>
      </c>
      <c r="I40" s="254" t="str">
        <f>VLOOKUP(B40,Results!B:Q,16,FALSE)</f>
        <v>49.33,9</v>
      </c>
    </row>
    <row r="41" spans="1:9" s="224" customFormat="1" ht="15" customHeight="1">
      <c r="A41" s="248">
        <f t="shared" si="0"/>
        <v>34</v>
      </c>
      <c r="B41" s="249">
        <v>66</v>
      </c>
      <c r="C41" s="250" t="str">
        <f>VLOOKUP(B41,Startlist!B:F,2,FALSE)</f>
        <v>E10</v>
      </c>
      <c r="D41" s="255" t="str">
        <f>VLOOKUP(VLOOKUP(B41,Startlist!B:F,2,FALSE),'Class lookups'!A:B,2,FALSE)</f>
        <v>EMV6 (E10) </v>
      </c>
      <c r="E41" s="256" t="str">
        <f>CONCATENATE(VLOOKUP(B41,Startlist!B:H,3,FALSE)," / ",VLOOKUP(B41,Startlist!B:H,4,FALSE))</f>
        <v>Kasper Koosa / Siim Korsten</v>
      </c>
      <c r="F41" s="252" t="str">
        <f>VLOOKUP(B41,Startlist!B:F,5,FALSE)</f>
        <v>EST</v>
      </c>
      <c r="G41" s="251" t="str">
        <f>VLOOKUP(B41,Startlist!B:H,7,FALSE)</f>
        <v>Nissan Sunny</v>
      </c>
      <c r="H41" s="251" t="str">
        <f>VLOOKUP(B41,Startlist!B:H,6,FALSE)</f>
        <v>ECOM MOTORSPORT</v>
      </c>
      <c r="I41" s="254" t="str">
        <f>VLOOKUP(B41,Results!B:Q,16,FALSE)</f>
        <v>49.57,4</v>
      </c>
    </row>
    <row r="42" spans="1:9" s="224" customFormat="1" ht="15" customHeight="1">
      <c r="A42" s="248">
        <f t="shared" si="0"/>
        <v>35</v>
      </c>
      <c r="B42" s="249">
        <v>76</v>
      </c>
      <c r="C42" s="250" t="str">
        <f>VLOOKUP(B42,Startlist!B:F,2,FALSE)</f>
        <v>E10</v>
      </c>
      <c r="D42" s="255" t="str">
        <f>VLOOKUP(VLOOKUP(B42,Startlist!B:F,2,FALSE),'Class lookups'!A:B,2,FALSE)</f>
        <v>EMV6 (E10) </v>
      </c>
      <c r="E42" s="256" t="str">
        <f>CONCATENATE(VLOOKUP(B42,Startlist!B:H,3,FALSE)," / ",VLOOKUP(B42,Startlist!B:H,4,FALSE))</f>
        <v>Peep Trave / Siim Sooäär</v>
      </c>
      <c r="F42" s="252" t="str">
        <f>VLOOKUP(B42,Startlist!B:F,5,FALSE)</f>
        <v>EST</v>
      </c>
      <c r="G42" s="251" t="str">
        <f>VLOOKUP(B42,Startlist!B:H,7,FALSE)</f>
        <v>Mitsubishi Colt</v>
      </c>
      <c r="H42" s="251" t="str">
        <f>VLOOKUP(B42,Startlist!B:H,6,FALSE)</f>
        <v>SAR-TECH MOTORSPORT</v>
      </c>
      <c r="I42" s="254" t="str">
        <f>VLOOKUP(B42,Results!B:Q,16,FALSE)</f>
        <v>51.21,5</v>
      </c>
    </row>
    <row r="43" spans="1:9" s="224" customFormat="1" ht="15" customHeight="1">
      <c r="A43" s="248">
        <f t="shared" si="0"/>
        <v>36</v>
      </c>
      <c r="B43" s="249">
        <v>71</v>
      </c>
      <c r="C43" s="250" t="str">
        <f>VLOOKUP(B43,Startlist!B:F,2,FALSE)</f>
        <v>E9</v>
      </c>
      <c r="D43" s="255" t="str">
        <f>VLOOKUP(VLOOKUP(B43,Startlist!B:F,2,FALSE),'Class lookups'!A:B,2,FALSE)</f>
        <v>EMV5 (E9) </v>
      </c>
      <c r="E43" s="256" t="str">
        <f>CONCATENATE(VLOOKUP(B43,Startlist!B:H,3,FALSE)," / ",VLOOKUP(B43,Startlist!B:H,4,FALSE))</f>
        <v>Henri Franke / Alain Sivous</v>
      </c>
      <c r="F43" s="252" t="str">
        <f>VLOOKUP(B43,Startlist!B:F,5,FALSE)</f>
        <v>EST</v>
      </c>
      <c r="G43" s="251" t="str">
        <f>VLOOKUP(B43,Startlist!B:H,7,FALSE)</f>
        <v>Suzuki Baleno</v>
      </c>
      <c r="H43" s="251" t="str">
        <f>VLOOKUP(B43,Startlist!B:H,6,FALSE)</f>
        <v>ECOM MOTORSPORT</v>
      </c>
      <c r="I43" s="254" t="str">
        <f>VLOOKUP(B43,Results!B:Q,16,FALSE)</f>
        <v>52.03,0</v>
      </c>
    </row>
    <row r="44" spans="1:9" s="224" customFormat="1" ht="15" customHeight="1">
      <c r="A44" s="248">
        <f t="shared" si="0"/>
        <v>37</v>
      </c>
      <c r="B44" s="249">
        <v>64</v>
      </c>
      <c r="C44" s="250" t="str">
        <f>VLOOKUP(B44,Startlist!B:F,2,FALSE)</f>
        <v>E10</v>
      </c>
      <c r="D44" s="255" t="str">
        <f>VLOOKUP(VLOOKUP(B44,Startlist!B:F,2,FALSE),'Class lookups'!A:B,2,FALSE)</f>
        <v>EMV6 (E10) </v>
      </c>
      <c r="E44" s="256" t="str">
        <f>CONCATENATE(VLOOKUP(B44,Startlist!B:H,3,FALSE)," / ",VLOOKUP(B44,Startlist!B:H,4,FALSE))</f>
        <v>Margus Sarja / Taavi Audova</v>
      </c>
      <c r="F44" s="252" t="str">
        <f>VLOOKUP(B44,Startlist!B:F,5,FALSE)</f>
        <v>EST</v>
      </c>
      <c r="G44" s="251" t="str">
        <f>VLOOKUP(B44,Startlist!B:H,7,FALSE)</f>
        <v>Renault Clio</v>
      </c>
      <c r="H44" s="251" t="str">
        <f>VLOOKUP(B44,Startlist!B:H,6,FALSE)</f>
        <v>MS RACING</v>
      </c>
      <c r="I44" s="254" t="str">
        <f>VLOOKUP(B44,Results!B:Q,16,FALSE)</f>
        <v>52.18,5</v>
      </c>
    </row>
    <row r="45" spans="1:9" s="224" customFormat="1" ht="15" customHeight="1">
      <c r="A45" s="248">
        <f t="shared" si="0"/>
        <v>38</v>
      </c>
      <c r="B45" s="249">
        <v>73</v>
      </c>
      <c r="C45" s="250" t="str">
        <f>VLOOKUP(B45,Startlist!B:F,2,FALSE)</f>
        <v>E10</v>
      </c>
      <c r="D45" s="255" t="str">
        <f>VLOOKUP(VLOOKUP(B45,Startlist!B:F,2,FALSE),'Class lookups'!A:B,2,FALSE)</f>
        <v>EMV6 (E10) </v>
      </c>
      <c r="E45" s="256" t="str">
        <f>CONCATENATE(VLOOKUP(B45,Startlist!B:H,3,FALSE)," / ",VLOOKUP(B45,Startlist!B:H,4,FALSE))</f>
        <v>Erkko East / Margus Brant</v>
      </c>
      <c r="F45" s="252" t="str">
        <f>VLOOKUP(B45,Startlist!B:F,5,FALSE)</f>
        <v>EST</v>
      </c>
      <c r="G45" s="251" t="str">
        <f>VLOOKUP(B45,Startlist!B:H,7,FALSE)</f>
        <v>Ford Escort RS 2000</v>
      </c>
      <c r="H45" s="251" t="str">
        <f>VLOOKUP(B45,Startlist!B:H,6,FALSE)</f>
        <v>OT RACING</v>
      </c>
      <c r="I45" s="254" t="str">
        <f>VLOOKUP(B45,Results!B:Q,16,FALSE)</f>
        <v>52.23,0</v>
      </c>
    </row>
    <row r="46" spans="1:9" s="224" customFormat="1" ht="15" customHeight="1">
      <c r="A46" s="248">
        <f t="shared" si="0"/>
        <v>39</v>
      </c>
      <c r="B46" s="249">
        <v>60</v>
      </c>
      <c r="C46" s="250" t="str">
        <f>VLOOKUP(B46,Startlist!B:F,2,FALSE)</f>
        <v>N3</v>
      </c>
      <c r="D46" s="255" t="str">
        <f>VLOOKUP(VLOOKUP(B46,Startlist!B:F,2,FALSE),'Class lookups'!A:B,2,FALSE)</f>
        <v>EMV4 2WD 2000 (N3, A7, R3, R3T) </v>
      </c>
      <c r="E46" s="256" t="str">
        <f>CONCATENATE(VLOOKUP(B46,Startlist!B:H,3,FALSE)," / ",VLOOKUP(B46,Startlist!B:H,4,FALSE))</f>
        <v>Martin Vatter / Oliver Peebo</v>
      </c>
      <c r="F46" s="252" t="str">
        <f>VLOOKUP(B46,Startlist!B:F,5,FALSE)</f>
        <v>EST</v>
      </c>
      <c r="G46" s="251" t="str">
        <f>VLOOKUP(B46,Startlist!B:H,7,FALSE)</f>
        <v>Honda Civic Type-R</v>
      </c>
      <c r="H46" s="251" t="str">
        <f>VLOOKUP(B46,Startlist!B:H,6,FALSE)</f>
        <v>TIKKRI MOTORSPORT</v>
      </c>
      <c r="I46" s="254" t="str">
        <f>VLOOKUP(B46,Results!B:Q,16,FALSE)</f>
        <v>52.29,3</v>
      </c>
    </row>
    <row r="47" spans="1:9" s="224" customFormat="1" ht="15" customHeight="1">
      <c r="A47" s="248">
        <f t="shared" si="0"/>
        <v>40</v>
      </c>
      <c r="B47" s="249">
        <v>48</v>
      </c>
      <c r="C47" s="250" t="str">
        <f>VLOOKUP(B47,Startlist!B:F,2,FALSE)</f>
        <v>E11</v>
      </c>
      <c r="D47" s="255" t="str">
        <f>VLOOKUP(VLOOKUP(B47,Startlist!B:F,2,FALSE),'Class lookups'!A:B,2,FALSE)</f>
        <v>EMV7 (E11) </v>
      </c>
      <c r="E47" s="256" t="str">
        <f>CONCATENATE(VLOOKUP(B47,Startlist!B:H,3,FALSE)," / ",VLOOKUP(B47,Startlist!B:H,4,FALSE))</f>
        <v>Madis Vanaselja / Jaanus Hōbemägi</v>
      </c>
      <c r="F47" s="252" t="str">
        <f>VLOOKUP(B47,Startlist!B:F,5,FALSE)</f>
        <v>EST</v>
      </c>
      <c r="G47" s="251" t="str">
        <f>VLOOKUP(B47,Startlist!B:H,7,FALSE)</f>
        <v>BMW M3</v>
      </c>
      <c r="H47" s="251" t="str">
        <f>VLOOKUP(B47,Startlist!B:H,6,FALSE)</f>
        <v>LAITSE RALLYPARK</v>
      </c>
      <c r="I47" s="254" t="str">
        <f>VLOOKUP(B47,Results!B:Q,16,FALSE)</f>
        <v>52.58,5</v>
      </c>
    </row>
    <row r="48" spans="1:9" s="224" customFormat="1" ht="15" customHeight="1">
      <c r="A48" s="248">
        <f t="shared" si="0"/>
        <v>41</v>
      </c>
      <c r="B48" s="249">
        <v>65</v>
      </c>
      <c r="C48" s="250" t="str">
        <f>VLOOKUP(B48,Startlist!B:F,2,FALSE)</f>
        <v>E11</v>
      </c>
      <c r="D48" s="255" t="str">
        <f>VLOOKUP(VLOOKUP(B48,Startlist!B:F,2,FALSE),'Class lookups'!A:B,2,FALSE)</f>
        <v>EMV7 (E11) </v>
      </c>
      <c r="E48" s="256" t="str">
        <f>CONCATENATE(VLOOKUP(B48,Startlist!B:H,3,FALSE)," / ",VLOOKUP(B48,Startlist!B:H,4,FALSE))</f>
        <v>Ülari Randmer / Linnar Simmo</v>
      </c>
      <c r="F48" s="252" t="str">
        <f>VLOOKUP(B48,Startlist!B:F,5,FALSE)</f>
        <v>EST</v>
      </c>
      <c r="G48" s="251" t="str">
        <f>VLOOKUP(B48,Startlist!B:H,7,FALSE)</f>
        <v>BMW 316</v>
      </c>
      <c r="H48" s="251" t="str">
        <f>VLOOKUP(B48,Startlist!B:H,6,FALSE)</f>
        <v>MS RACING</v>
      </c>
      <c r="I48" s="254" t="str">
        <f>VLOOKUP(B48,Results!B:Q,16,FALSE)</f>
        <v>53.37,1</v>
      </c>
    </row>
    <row r="49" spans="1:9" s="224" customFormat="1" ht="15" customHeight="1">
      <c r="A49" s="248">
        <f t="shared" si="0"/>
        <v>42</v>
      </c>
      <c r="B49" s="249">
        <v>12</v>
      </c>
      <c r="C49" s="250" t="str">
        <f>VLOOKUP(B49,Startlist!B:F,2,FALSE)</f>
        <v>A6</v>
      </c>
      <c r="D49" s="255" t="str">
        <f>VLOOKUP(VLOOKUP(B49,Startlist!B:F,2,FALSE),'Class lookups'!A:B,2,FALSE)</f>
        <v>EMV3 2WD 1600 (N2, A6, R1, R2) </v>
      </c>
      <c r="E49" s="256" t="str">
        <f>CONCATENATE(VLOOKUP(B49,Startlist!B:H,3,FALSE)," / ",VLOOKUP(B49,Startlist!B:H,4,FALSE))</f>
        <v>Sander Siniorg / Annika Arnek</v>
      </c>
      <c r="F49" s="252" t="str">
        <f>VLOOKUP(B49,Startlist!B:F,5,FALSE)</f>
        <v>EST</v>
      </c>
      <c r="G49" s="251" t="str">
        <f>VLOOKUP(B49,Startlist!B:H,7,FALSE)</f>
        <v>Ford Fiesta</v>
      </c>
      <c r="H49" s="251" t="str">
        <f>VLOOKUP(B49,Startlist!B:H,6,FALSE)</f>
        <v>KAUR MOTORSPORT</v>
      </c>
      <c r="I49" s="254" t="str">
        <f>VLOOKUP(B49,Results!B:Q,16,FALSE)</f>
        <v>54.08,6</v>
      </c>
    </row>
    <row r="50" spans="1:9" s="224" customFormat="1" ht="15" customHeight="1">
      <c r="A50" s="248">
        <f t="shared" si="0"/>
        <v>43</v>
      </c>
      <c r="B50" s="249">
        <v>81</v>
      </c>
      <c r="C50" s="250" t="str">
        <f>VLOOKUP(B50,Startlist!B:F,2,FALSE)</f>
        <v>E13</v>
      </c>
      <c r="D50" s="255" t="str">
        <f>VLOOKUP(VLOOKUP(B50,Startlist!B:F,2,FALSE),'Class lookups'!A:B,2,FALSE)</f>
        <v>EMV9 (E13) </v>
      </c>
      <c r="E50" s="256" t="str">
        <f>CONCATENATE(VLOOKUP(B50,Startlist!B:H,3,FALSE)," / ",VLOOKUP(B50,Startlist!B:H,4,FALSE))</f>
        <v>Sigmar Tammemägi / Arno Kuus</v>
      </c>
      <c r="F50" s="252" t="str">
        <f>VLOOKUP(B50,Startlist!B:F,5,FALSE)</f>
        <v>EST</v>
      </c>
      <c r="G50" s="251" t="str">
        <f>VLOOKUP(B50,Startlist!B:H,7,FALSE)</f>
        <v>GAZ 53</v>
      </c>
      <c r="H50" s="251" t="str">
        <f>VLOOKUP(B50,Startlist!B:H,6,FALSE)</f>
        <v>LIGUR RACING</v>
      </c>
      <c r="I50" s="254" t="str">
        <f>VLOOKUP(B50,Results!B:Q,16,FALSE)</f>
        <v>57.02,3</v>
      </c>
    </row>
    <row r="51" spans="1:9" s="224" customFormat="1" ht="15" customHeight="1">
      <c r="A51" s="248">
        <f t="shared" si="0"/>
        <v>44</v>
      </c>
      <c r="B51" s="249">
        <v>82</v>
      </c>
      <c r="C51" s="250" t="str">
        <f>VLOOKUP(B51,Startlist!B:F,2,FALSE)</f>
        <v>E13</v>
      </c>
      <c r="D51" s="255" t="str">
        <f>VLOOKUP(VLOOKUP(B51,Startlist!B:F,2,FALSE),'Class lookups'!A:B,2,FALSE)</f>
        <v>EMV9 (E13) </v>
      </c>
      <c r="E51" s="256" t="str">
        <f>CONCATENATE(VLOOKUP(B51,Startlist!B:H,3,FALSE)," / ",VLOOKUP(B51,Startlist!B:H,4,FALSE))</f>
        <v>Rainer Tuberik / Raido Vetesina</v>
      </c>
      <c r="F51" s="252" t="str">
        <f>VLOOKUP(B51,Startlist!B:F,5,FALSE)</f>
        <v>EST</v>
      </c>
      <c r="G51" s="251" t="str">
        <f>VLOOKUP(B51,Startlist!B:H,7,FALSE)</f>
        <v>GAZ 51</v>
      </c>
      <c r="H51" s="251" t="str">
        <f>VLOOKUP(B51,Startlist!B:H,6,FALSE)</f>
        <v>GAZ RALLIKLUBI</v>
      </c>
      <c r="I51" s="254" t="str">
        <f>VLOOKUP(B51,Results!B:Q,16,FALSE)</f>
        <v>57.30,0</v>
      </c>
    </row>
    <row r="52" spans="1:9" s="224" customFormat="1" ht="15" customHeight="1">
      <c r="A52" s="248">
        <f t="shared" si="0"/>
        <v>45</v>
      </c>
      <c r="B52" s="249">
        <v>85</v>
      </c>
      <c r="C52" s="250" t="str">
        <f>VLOOKUP(B52,Startlist!B:F,2,FALSE)</f>
        <v>E13</v>
      </c>
      <c r="D52" s="255" t="str">
        <f>VLOOKUP(VLOOKUP(B52,Startlist!B:F,2,FALSE),'Class lookups'!A:B,2,FALSE)</f>
        <v>EMV9 (E13) </v>
      </c>
      <c r="E52" s="256" t="str">
        <f>CONCATENATE(VLOOKUP(B52,Startlist!B:H,3,FALSE)," / ",VLOOKUP(B52,Startlist!B:H,4,FALSE))</f>
        <v>Jüri Lindmets / Nele Helü</v>
      </c>
      <c r="F52" s="252" t="str">
        <f>VLOOKUP(B52,Startlist!B:F,5,FALSE)</f>
        <v>EST</v>
      </c>
      <c r="G52" s="251" t="str">
        <f>VLOOKUP(B52,Startlist!B:H,7,FALSE)</f>
        <v>GAZ 51A</v>
      </c>
      <c r="H52" s="251" t="str">
        <f>VLOOKUP(B52,Startlist!B:H,6,FALSE)</f>
        <v>GAZ RALLIKLUBI</v>
      </c>
      <c r="I52" s="254" t="str">
        <f>VLOOKUP(B52,Results!B:Q,16,FALSE)</f>
        <v>58.33,8</v>
      </c>
    </row>
    <row r="53" spans="1:9" s="224" customFormat="1" ht="15" customHeight="1">
      <c r="A53" s="248">
        <f t="shared" si="0"/>
        <v>46</v>
      </c>
      <c r="B53" s="249">
        <v>80</v>
      </c>
      <c r="C53" s="250" t="str">
        <f>VLOOKUP(B53,Startlist!B:F,2,FALSE)</f>
        <v>E13</v>
      </c>
      <c r="D53" s="255" t="str">
        <f>VLOOKUP(VLOOKUP(B53,Startlist!B:F,2,FALSE),'Class lookups'!A:B,2,FALSE)</f>
        <v>EMV9 (E13) </v>
      </c>
      <c r="E53" s="256" t="str">
        <f>CONCATENATE(VLOOKUP(B53,Startlist!B:H,3,FALSE)," / ",VLOOKUP(B53,Startlist!B:H,4,FALSE))</f>
        <v>Taavi Niinemets / Marco Prems</v>
      </c>
      <c r="F53" s="252" t="str">
        <f>VLOOKUP(B53,Startlist!B:F,5,FALSE)</f>
        <v>EST</v>
      </c>
      <c r="G53" s="251" t="str">
        <f>VLOOKUP(B53,Startlist!B:H,7,FALSE)</f>
        <v>GAZ 51A</v>
      </c>
      <c r="H53" s="251" t="str">
        <f>VLOOKUP(B53,Startlist!B:H,6,FALSE)</f>
        <v>GAZ RALLIKLUBI</v>
      </c>
      <c r="I53" s="254" t="str">
        <f>VLOOKUP(B53,Results!B:Q,16,FALSE)</f>
        <v>59.21,4</v>
      </c>
    </row>
    <row r="54" spans="1:9" s="224" customFormat="1" ht="15" customHeight="1">
      <c r="A54" s="248">
        <f t="shared" si="0"/>
        <v>47</v>
      </c>
      <c r="B54" s="249">
        <v>89</v>
      </c>
      <c r="C54" s="250" t="str">
        <f>VLOOKUP(B54,Startlist!B:F,2,FALSE)</f>
        <v>E13</v>
      </c>
      <c r="D54" s="255" t="str">
        <f>VLOOKUP(VLOOKUP(B54,Startlist!B:F,2,FALSE),'Class lookups'!A:B,2,FALSE)</f>
        <v>EMV9 (E13) </v>
      </c>
      <c r="E54" s="256" t="str">
        <f>CONCATENATE(VLOOKUP(B54,Startlist!B:H,3,FALSE)," / ",VLOOKUP(B54,Startlist!B:H,4,FALSE))</f>
        <v>Kristo Laadre / Andres Lichtfeldt</v>
      </c>
      <c r="F54" s="252" t="str">
        <f>VLOOKUP(B54,Startlist!B:F,5,FALSE)</f>
        <v>EST</v>
      </c>
      <c r="G54" s="251" t="str">
        <f>VLOOKUP(B54,Startlist!B:H,7,FALSE)</f>
        <v>GAZ 51</v>
      </c>
      <c r="H54" s="251" t="str">
        <f>VLOOKUP(B54,Startlist!B:H,6,FALSE)</f>
        <v>GAZ RALLIKLUBI</v>
      </c>
      <c r="I54" s="254" t="str">
        <f>VLOOKUP(B54,Results!B:Q,16,FALSE)</f>
        <v> 1:00.33,1</v>
      </c>
    </row>
    <row r="55" spans="1:9" s="224" customFormat="1" ht="15" customHeight="1">
      <c r="A55" s="248">
        <f t="shared" si="0"/>
        <v>48</v>
      </c>
      <c r="B55" s="249">
        <v>87</v>
      </c>
      <c r="C55" s="250" t="str">
        <f>VLOOKUP(B55,Startlist!B:F,2,FALSE)</f>
        <v>E13</v>
      </c>
      <c r="D55" s="255" t="str">
        <f>VLOOKUP(VLOOKUP(B55,Startlist!B:F,2,FALSE),'Class lookups'!A:B,2,FALSE)</f>
        <v>EMV9 (E13) </v>
      </c>
      <c r="E55" s="256" t="str">
        <f>CONCATENATE(VLOOKUP(B55,Startlist!B:H,3,FALSE)," / ",VLOOKUP(B55,Startlist!B:H,4,FALSE))</f>
        <v>Rünno Niitsalu / Kristjan Karu</v>
      </c>
      <c r="F55" s="252" t="str">
        <f>VLOOKUP(B55,Startlist!B:F,5,FALSE)</f>
        <v>EST</v>
      </c>
      <c r="G55" s="251" t="str">
        <f>VLOOKUP(B55,Startlist!B:H,7,FALSE)</f>
        <v>GAZ 53</v>
      </c>
      <c r="H55" s="251" t="str">
        <f>VLOOKUP(B55,Startlist!B:H,6,FALSE)</f>
        <v>GAZ RALLIKLUBI</v>
      </c>
      <c r="I55" s="254" t="str">
        <f>VLOOKUP(B55,Results!B:Q,16,FALSE)</f>
        <v> 1:02.14,5</v>
      </c>
    </row>
    <row r="56" spans="1:9" s="224" customFormat="1" ht="15" customHeight="1">
      <c r="A56" s="248"/>
      <c r="B56" s="249">
        <v>4</v>
      </c>
      <c r="C56" s="250" t="str">
        <f>VLOOKUP(B56,Startlist!B:F,2,FALSE)</f>
        <v>N4</v>
      </c>
      <c r="D56" s="255" t="str">
        <f>VLOOKUP(VLOOKUP(B56,Startlist!B:F,2,FALSE),'Class lookups'!A:B,2,FALSE)</f>
        <v>EMV2 (N4) </v>
      </c>
      <c r="E56" s="256" t="str">
        <f>CONCATENATE(VLOOKUP(B56,Startlist!B:H,3,FALSE)," / ",VLOOKUP(B56,Startlist!B:H,4,FALSE))</f>
        <v>Egon Kaur / Erik Lepikson</v>
      </c>
      <c r="F56" s="252" t="str">
        <f>VLOOKUP(B56,Startlist!B:F,5,FALSE)</f>
        <v>EST</v>
      </c>
      <c r="G56" s="251" t="str">
        <f>VLOOKUP(B56,Startlist!B:H,7,FALSE)</f>
        <v>Mitsubishi Lancer Evo 10</v>
      </c>
      <c r="H56" s="251" t="str">
        <f>VLOOKUP(B56,Startlist!B:H,6,FALSE)</f>
        <v>KAUR MOTORSPORT</v>
      </c>
      <c r="I56" s="310" t="s">
        <v>1905</v>
      </c>
    </row>
    <row r="57" spans="1:9" s="224" customFormat="1" ht="15" customHeight="1">
      <c r="A57" s="248"/>
      <c r="B57" s="249">
        <v>5</v>
      </c>
      <c r="C57" s="250" t="str">
        <f>VLOOKUP(B57,Startlist!B:F,2,FALSE)</f>
        <v>N4</v>
      </c>
      <c r="D57" s="255" t="str">
        <f>VLOOKUP(VLOOKUP(B57,Startlist!B:F,2,FALSE),'Class lookups'!A:B,2,FALSE)</f>
        <v>EMV2 (N4) </v>
      </c>
      <c r="E57" s="256" t="str">
        <f>CONCATENATE(VLOOKUP(B57,Startlist!B:H,3,FALSE)," / ",VLOOKUP(B57,Startlist!B:H,4,FALSE))</f>
        <v>Roland Murakas / Kalle Adler</v>
      </c>
      <c r="F57" s="252" t="str">
        <f>VLOOKUP(B57,Startlist!B:F,5,FALSE)</f>
        <v>EST</v>
      </c>
      <c r="G57" s="251" t="str">
        <f>VLOOKUP(B57,Startlist!B:H,7,FALSE)</f>
        <v>Mitsubishi Lancer Evo 10</v>
      </c>
      <c r="H57" s="251" t="str">
        <f>VLOOKUP(B57,Startlist!B:H,6,FALSE)</f>
        <v>PROREHV RALLY TEAM</v>
      </c>
      <c r="I57" s="310" t="s">
        <v>1905</v>
      </c>
    </row>
    <row r="58" spans="1:9" s="224" customFormat="1" ht="15" customHeight="1">
      <c r="A58" s="248"/>
      <c r="B58" s="249">
        <v>9</v>
      </c>
      <c r="C58" s="250" t="str">
        <f>VLOOKUP(B58,Startlist!B:F,2,FALSE)</f>
        <v>R4</v>
      </c>
      <c r="D58" s="255" t="str">
        <f>VLOOKUP(VLOOKUP(B58,Startlist!B:F,2,FALSE),'Class lookups'!A:B,2,FALSE)</f>
        <v>EMV1 4WD (A8, S2000, RRC, R4, R5, exp.WRC) </v>
      </c>
      <c r="E58" s="256" t="str">
        <f>CONCATENATE(VLOOKUP(B58,Startlist!B:H,3,FALSE)," / ",VLOOKUP(B58,Startlist!B:H,4,FALSE))</f>
        <v>Radik Shaymiev / Maxim Tsvetkov</v>
      </c>
      <c r="F58" s="252" t="str">
        <f>VLOOKUP(B58,Startlist!B:F,5,FALSE)</f>
        <v>RUS</v>
      </c>
      <c r="G58" s="251" t="str">
        <f>VLOOKUP(B58,Startlist!B:H,7,FALSE)</f>
        <v>Peugeot 207 Sport</v>
      </c>
      <c r="H58" s="251" t="str">
        <f>VLOOKUP(B58,Startlist!B:H,6,FALSE)</f>
        <v>TAIF RALLY TEAM</v>
      </c>
      <c r="I58" s="310" t="s">
        <v>1905</v>
      </c>
    </row>
    <row r="59" spans="1:9" s="224" customFormat="1" ht="15" customHeight="1">
      <c r="A59" s="248"/>
      <c r="B59" s="249">
        <v>26</v>
      </c>
      <c r="C59" s="250" t="str">
        <f>VLOOKUP(B59,Startlist!B:F,2,FALSE)</f>
        <v>E12</v>
      </c>
      <c r="D59" s="255" t="str">
        <f>VLOOKUP(VLOOKUP(B59,Startlist!B:F,2,FALSE),'Class lookups'!A:B,2,FALSE)</f>
        <v>EMV8 (E12) </v>
      </c>
      <c r="E59" s="256" t="str">
        <f>CONCATENATE(VLOOKUP(B59,Startlist!B:H,3,FALSE)," / ",VLOOKUP(B59,Startlist!B:H,4,FALSE))</f>
        <v>Aiko Aigro / Kermo Kärtmann</v>
      </c>
      <c r="F59" s="252" t="str">
        <f>VLOOKUP(B59,Startlist!B:F,5,FALSE)</f>
        <v>EST</v>
      </c>
      <c r="G59" s="251" t="str">
        <f>VLOOKUP(B59,Startlist!B:H,7,FALSE)</f>
        <v>Mitsubishi Lancer Evo</v>
      </c>
      <c r="H59" s="251" t="str">
        <f>VLOOKUP(B59,Startlist!B:H,6,FALSE)</f>
        <v>TIKKRI MOTORSPORT</v>
      </c>
      <c r="I59" s="310" t="s">
        <v>1905</v>
      </c>
    </row>
    <row r="60" spans="1:9" s="224" customFormat="1" ht="15" customHeight="1">
      <c r="A60" s="248"/>
      <c r="B60" s="249">
        <v>37</v>
      </c>
      <c r="C60" s="250" t="str">
        <f>VLOOKUP(B60,Startlist!B:F,2,FALSE)</f>
        <v>E11</v>
      </c>
      <c r="D60" s="255" t="str">
        <f>VLOOKUP(VLOOKUP(B60,Startlist!B:F,2,FALSE),'Class lookups'!A:B,2,FALSE)</f>
        <v>EMV7 (E11) </v>
      </c>
      <c r="E60" s="256" t="str">
        <f>CONCATENATE(VLOOKUP(B60,Startlist!B:H,3,FALSE)," / ",VLOOKUP(B60,Startlist!B:H,4,FALSE))</f>
        <v>Vallo Nuuter / Eero Kikerpill</v>
      </c>
      <c r="F60" s="252" t="str">
        <f>VLOOKUP(B60,Startlist!B:F,5,FALSE)</f>
        <v>EST</v>
      </c>
      <c r="G60" s="251" t="str">
        <f>VLOOKUP(B60,Startlist!B:H,7,FALSE)</f>
        <v>BMW M3</v>
      </c>
      <c r="H60" s="251" t="str">
        <f>VLOOKUP(B60,Startlist!B:H,6,FALSE)</f>
        <v>MS RACING</v>
      </c>
      <c r="I60" s="310" t="s">
        <v>1905</v>
      </c>
    </row>
    <row r="61" spans="1:9" s="224" customFormat="1" ht="15" customHeight="1">
      <c r="A61" s="248"/>
      <c r="B61" s="249">
        <v>38</v>
      </c>
      <c r="C61" s="250" t="str">
        <f>VLOOKUP(B61,Startlist!B:F,2,FALSE)</f>
        <v>A6</v>
      </c>
      <c r="D61" s="255" t="str">
        <f>VLOOKUP(VLOOKUP(B61,Startlist!B:F,2,FALSE),'Class lookups'!A:B,2,FALSE)</f>
        <v>EMV3 2WD 1600 (N2, A6, R1, R2) </v>
      </c>
      <c r="E61" s="256" t="str">
        <f>CONCATENATE(VLOOKUP(B61,Startlist!B:H,3,FALSE)," / ",VLOOKUP(B61,Startlist!B:H,4,FALSE))</f>
        <v>Kenneth Sepp / Tanel Kasesalu</v>
      </c>
      <c r="F61" s="252" t="str">
        <f>VLOOKUP(B61,Startlist!B:F,5,FALSE)</f>
        <v>EST</v>
      </c>
      <c r="G61" s="251" t="str">
        <f>VLOOKUP(B61,Startlist!B:H,7,FALSE)</f>
        <v>Citroen C2 R2 MAX</v>
      </c>
      <c r="H61" s="251" t="str">
        <f>VLOOKUP(B61,Startlist!B:H,6,FALSE)</f>
        <v>SAR-TECH MOTORSPORT</v>
      </c>
      <c r="I61" s="310" t="s">
        <v>1905</v>
      </c>
    </row>
    <row r="62" spans="1:9" s="224" customFormat="1" ht="15" customHeight="1">
      <c r="A62" s="248"/>
      <c r="B62" s="249">
        <v>41</v>
      </c>
      <c r="C62" s="250" t="str">
        <f>VLOOKUP(B62,Startlist!B:F,2,FALSE)</f>
        <v>A7</v>
      </c>
      <c r="D62" s="255" t="str">
        <f>VLOOKUP(VLOOKUP(B62,Startlist!B:F,2,FALSE),'Class lookups'!A:B,2,FALSE)</f>
        <v>EMV4 2WD 2000 (N3, A7, R3, R3T) </v>
      </c>
      <c r="E62" s="256" t="str">
        <f>CONCATENATE(VLOOKUP(B62,Startlist!B:H,3,FALSE)," / ",VLOOKUP(B62,Startlist!B:H,4,FALSE))</f>
        <v>Mait Madik / Toomas Tauk</v>
      </c>
      <c r="F62" s="252" t="str">
        <f>VLOOKUP(B62,Startlist!B:F,5,FALSE)</f>
        <v>EST</v>
      </c>
      <c r="G62" s="251" t="str">
        <f>VLOOKUP(B62,Startlist!B:H,7,FALSE)</f>
        <v>Honda Civic Type-R</v>
      </c>
      <c r="H62" s="251" t="str">
        <f>VLOOKUP(B62,Startlist!B:H,6,FALSE)</f>
        <v>ECOM MOTORSPORT</v>
      </c>
      <c r="I62" s="310" t="s">
        <v>1905</v>
      </c>
    </row>
    <row r="63" spans="1:9" s="224" customFormat="1" ht="15" customHeight="1">
      <c r="A63" s="248"/>
      <c r="B63" s="249">
        <v>45</v>
      </c>
      <c r="C63" s="250" t="str">
        <f>VLOOKUP(B63,Startlist!B:F,2,FALSE)</f>
        <v>E10</v>
      </c>
      <c r="D63" s="255" t="str">
        <f>VLOOKUP(VLOOKUP(B63,Startlist!B:F,2,FALSE),'Class lookups'!A:B,2,FALSE)</f>
        <v>EMV6 (E10) </v>
      </c>
      <c r="E63" s="256" t="str">
        <f>CONCATENATE(VLOOKUP(B63,Startlist!B:H,3,FALSE)," / ",VLOOKUP(B63,Startlist!B:H,4,FALSE))</f>
        <v>Alvar Kuusik / Riho Kens</v>
      </c>
      <c r="F63" s="252" t="str">
        <f>VLOOKUP(B63,Startlist!B:F,5,FALSE)</f>
        <v>EST</v>
      </c>
      <c r="G63" s="251" t="str">
        <f>VLOOKUP(B63,Startlist!B:H,7,FALSE)</f>
        <v>VW Golf II</v>
      </c>
      <c r="H63" s="251" t="str">
        <f>VLOOKUP(B63,Startlist!B:H,6,FALSE)</f>
        <v>TIKKRI MOTORSPORT</v>
      </c>
      <c r="I63" s="310" t="s">
        <v>1905</v>
      </c>
    </row>
    <row r="64" spans="1:9" s="224" customFormat="1" ht="15" customHeight="1">
      <c r="A64" s="248"/>
      <c r="B64" s="249">
        <v>47</v>
      </c>
      <c r="C64" s="250" t="str">
        <f>VLOOKUP(B64,Startlist!B:F,2,FALSE)</f>
        <v>E10</v>
      </c>
      <c r="D64" s="255" t="str">
        <f>VLOOKUP(VLOOKUP(B64,Startlist!B:F,2,FALSE),'Class lookups'!A:B,2,FALSE)</f>
        <v>EMV6 (E10) </v>
      </c>
      <c r="E64" s="256" t="str">
        <f>CONCATENATE(VLOOKUP(B64,Startlist!B:H,3,FALSE)," / ",VLOOKUP(B64,Startlist!B:H,4,FALSE))</f>
        <v>Martin Saar / Allar Heina</v>
      </c>
      <c r="F64" s="252" t="str">
        <f>VLOOKUP(B64,Startlist!B:F,5,FALSE)</f>
        <v>EST</v>
      </c>
      <c r="G64" s="251" t="str">
        <f>VLOOKUP(B64,Startlist!B:H,7,FALSE)</f>
        <v>VW Golf II</v>
      </c>
      <c r="H64" s="251" t="str">
        <f>VLOOKUP(B64,Startlist!B:H,6,FALSE)</f>
        <v>OPTITRANS TEHNIKASPORT</v>
      </c>
      <c r="I64" s="310" t="s">
        <v>1905</v>
      </c>
    </row>
    <row r="65" spans="1:9" s="224" customFormat="1" ht="15" customHeight="1">
      <c r="A65" s="248"/>
      <c r="B65" s="249">
        <v>55</v>
      </c>
      <c r="C65" s="250" t="str">
        <f>VLOOKUP(B65,Startlist!B:F,2,FALSE)</f>
        <v>E10</v>
      </c>
      <c r="D65" s="255" t="str">
        <f>VLOOKUP(VLOOKUP(B65,Startlist!B:F,2,FALSE),'Class lookups'!A:B,2,FALSE)</f>
        <v>EMV6 (E10) </v>
      </c>
      <c r="E65" s="256" t="str">
        <f>CONCATENATE(VLOOKUP(B65,Startlist!B:H,3,FALSE)," / ",VLOOKUP(B65,Startlist!B:H,4,FALSE))</f>
        <v>Simo Saar / Janek Tamm</v>
      </c>
      <c r="F65" s="252" t="str">
        <f>VLOOKUP(B65,Startlist!B:F,5,FALSE)</f>
        <v>EST</v>
      </c>
      <c r="G65" s="251" t="str">
        <f>VLOOKUP(B65,Startlist!B:H,7,FALSE)</f>
        <v>Renault Clio</v>
      </c>
      <c r="H65" s="251" t="str">
        <f>VLOOKUP(B65,Startlist!B:H,6,FALSE)</f>
        <v>PSC MOTORSPORT</v>
      </c>
      <c r="I65" s="310" t="s">
        <v>1905</v>
      </c>
    </row>
    <row r="66" spans="1:9" s="224" customFormat="1" ht="15" customHeight="1">
      <c r="A66" s="248"/>
      <c r="B66" s="249">
        <v>56</v>
      </c>
      <c r="C66" s="250" t="str">
        <f>VLOOKUP(B66,Startlist!B:F,2,FALSE)</f>
        <v>A7</v>
      </c>
      <c r="D66" s="255" t="str">
        <f>VLOOKUP(VLOOKUP(B66,Startlist!B:F,2,FALSE),'Class lookups'!A:B,2,FALSE)</f>
        <v>EMV4 2WD 2000 (N3, A7, R3, R3T) </v>
      </c>
      <c r="E66" s="256" t="str">
        <f>CONCATENATE(VLOOKUP(B66,Startlist!B:H,3,FALSE)," / ",VLOOKUP(B66,Startlist!B:H,4,FALSE))</f>
        <v>Henry Asi / Karl-Artur Viitra</v>
      </c>
      <c r="F66" s="252" t="str">
        <f>VLOOKUP(B66,Startlist!B:F,5,FALSE)</f>
        <v>EST</v>
      </c>
      <c r="G66" s="251" t="str">
        <f>VLOOKUP(B66,Startlist!B:H,7,FALSE)</f>
        <v>Honda Civic Type-R</v>
      </c>
      <c r="H66" s="251" t="str">
        <f>VLOOKUP(B66,Startlist!B:H,6,FALSE)</f>
        <v>ECOM MOTORSPORT</v>
      </c>
      <c r="I66" s="310" t="s">
        <v>1905</v>
      </c>
    </row>
    <row r="67" spans="1:9" s="224" customFormat="1" ht="15" customHeight="1">
      <c r="A67" s="248"/>
      <c r="B67" s="249">
        <v>62</v>
      </c>
      <c r="C67" s="250" t="str">
        <f>VLOOKUP(B67,Startlist!B:F,2,FALSE)</f>
        <v>E9</v>
      </c>
      <c r="D67" s="255" t="str">
        <f>VLOOKUP(VLOOKUP(B67,Startlist!B:F,2,FALSE),'Class lookups'!A:B,2,FALSE)</f>
        <v>EMV5 (E9) </v>
      </c>
      <c r="E67" s="256" t="str">
        <f>CONCATENATE(VLOOKUP(B67,Startlist!B:H,3,FALSE)," / ",VLOOKUP(B67,Startlist!B:H,4,FALSE))</f>
        <v>Raigo Vilbiks / Silver Siivelt</v>
      </c>
      <c r="F67" s="252" t="str">
        <f>VLOOKUP(B67,Startlist!B:F,5,FALSE)</f>
        <v>EST</v>
      </c>
      <c r="G67" s="251" t="str">
        <f>VLOOKUP(B67,Startlist!B:H,7,FALSE)</f>
        <v>LADA SAMARA</v>
      </c>
      <c r="H67" s="251" t="str">
        <f>VLOOKUP(B67,Startlist!B:H,6,FALSE)</f>
        <v>ECOM MOTORSPORT</v>
      </c>
      <c r="I67" s="310" t="s">
        <v>1905</v>
      </c>
    </row>
    <row r="68" spans="1:9" s="224" customFormat="1" ht="15" customHeight="1">
      <c r="A68" s="248"/>
      <c r="B68" s="249">
        <v>63</v>
      </c>
      <c r="C68" s="250" t="str">
        <f>VLOOKUP(B68,Startlist!B:F,2,FALSE)</f>
        <v>E10</v>
      </c>
      <c r="D68" s="255" t="str">
        <f>VLOOKUP(VLOOKUP(B68,Startlist!B:F,2,FALSE),'Class lookups'!A:B,2,FALSE)</f>
        <v>EMV6 (E10) </v>
      </c>
      <c r="E68" s="256" t="str">
        <f>CONCATENATE(VLOOKUP(B68,Startlist!B:H,3,FALSE)," / ",VLOOKUP(B68,Startlist!B:H,4,FALSE))</f>
        <v>Maila Vaher / Karita Kivi</v>
      </c>
      <c r="F68" s="252" t="str">
        <f>VLOOKUP(B68,Startlist!B:F,5,FALSE)</f>
        <v>EST</v>
      </c>
      <c r="G68" s="251" t="str">
        <f>VLOOKUP(B68,Startlist!B:H,7,FALSE)</f>
        <v>Nissan Sunny GTI</v>
      </c>
      <c r="H68" s="251" t="str">
        <f>VLOOKUP(B68,Startlist!B:H,6,FALSE)</f>
        <v>SAR-TECH MOTORSPORT</v>
      </c>
      <c r="I68" s="310" t="s">
        <v>1905</v>
      </c>
    </row>
    <row r="69" spans="1:9" s="224" customFormat="1" ht="15" customHeight="1">
      <c r="A69" s="248"/>
      <c r="B69" s="249">
        <v>67</v>
      </c>
      <c r="C69" s="250" t="str">
        <f>VLOOKUP(B69,Startlist!B:F,2,FALSE)</f>
        <v>N3</v>
      </c>
      <c r="D69" s="255" t="str">
        <f>VLOOKUP(VLOOKUP(B69,Startlist!B:F,2,FALSE),'Class lookups'!A:B,2,FALSE)</f>
        <v>EMV4 2WD 2000 (N3, A7, R3, R3T) </v>
      </c>
      <c r="E69" s="256" t="str">
        <f>CONCATENATE(VLOOKUP(B69,Startlist!B:H,3,FALSE)," / ",VLOOKUP(B69,Startlist!B:H,4,FALSE))</f>
        <v>Kaspar Kasari / Hannes Kuusmaa</v>
      </c>
      <c r="F69" s="252" t="str">
        <f>VLOOKUP(B69,Startlist!B:F,5,FALSE)</f>
        <v>EST</v>
      </c>
      <c r="G69" s="251" t="str">
        <f>VLOOKUP(B69,Startlist!B:H,7,FALSE)</f>
        <v>Honda Civic Type-R</v>
      </c>
      <c r="H69" s="251" t="str">
        <f>VLOOKUP(B69,Startlist!B:H,6,FALSE)</f>
        <v>ECOM MOTORSPORT</v>
      </c>
      <c r="I69" s="310" t="s">
        <v>1905</v>
      </c>
    </row>
    <row r="70" spans="1:9" s="224" customFormat="1" ht="15" customHeight="1">
      <c r="A70" s="248"/>
      <c r="B70" s="249">
        <v>68</v>
      </c>
      <c r="C70" s="250" t="str">
        <f>VLOOKUP(B70,Startlist!B:F,2,FALSE)</f>
        <v>E10</v>
      </c>
      <c r="D70" s="255" t="str">
        <f>VLOOKUP(VLOOKUP(B70,Startlist!B:F,2,FALSE),'Class lookups'!A:B,2,FALSE)</f>
        <v>EMV6 (E10) </v>
      </c>
      <c r="E70" s="256" t="str">
        <f>CONCATENATE(VLOOKUP(B70,Startlist!B:H,3,FALSE)," / ",VLOOKUP(B70,Startlist!B:H,4,FALSE))</f>
        <v>Janek Ojala / Ronald Jürgenson</v>
      </c>
      <c r="F70" s="252" t="str">
        <f>VLOOKUP(B70,Startlist!B:F,5,FALSE)</f>
        <v>EST</v>
      </c>
      <c r="G70" s="251" t="str">
        <f>VLOOKUP(B70,Startlist!B:H,7,FALSE)</f>
        <v>VW Golf</v>
      </c>
      <c r="H70" s="251" t="str">
        <f>VLOOKUP(B70,Startlist!B:H,6,FALSE)</f>
        <v>PROREHV RALLY TEAM</v>
      </c>
      <c r="I70" s="310" t="s">
        <v>1905</v>
      </c>
    </row>
    <row r="71" spans="1:9" s="224" customFormat="1" ht="15" customHeight="1">
      <c r="A71" s="248"/>
      <c r="B71" s="249">
        <v>72</v>
      </c>
      <c r="C71" s="250" t="str">
        <f>VLOOKUP(B71,Startlist!B:F,2,FALSE)</f>
        <v>E10</v>
      </c>
      <c r="D71" s="255" t="str">
        <f>VLOOKUP(VLOOKUP(B71,Startlist!B:F,2,FALSE),'Class lookups'!A:B,2,FALSE)</f>
        <v>EMV6 (E10) </v>
      </c>
      <c r="E71" s="256" t="str">
        <f>CONCATENATE(VLOOKUP(B71,Startlist!B:H,3,FALSE)," / ",VLOOKUP(B71,Startlist!B:H,4,FALSE))</f>
        <v>Marten Madissoo / Margus Ainsalu</v>
      </c>
      <c r="F71" s="252" t="str">
        <f>VLOOKUP(B71,Startlist!B:F,5,FALSE)</f>
        <v>EST</v>
      </c>
      <c r="G71" s="251" t="str">
        <f>VLOOKUP(B71,Startlist!B:H,7,FALSE)</f>
        <v>Ford Focus</v>
      </c>
      <c r="H71" s="251" t="str">
        <f>VLOOKUP(B71,Startlist!B:H,6,FALSE)</f>
        <v>T.T. RACING TEAM</v>
      </c>
      <c r="I71" s="310" t="s">
        <v>1905</v>
      </c>
    </row>
    <row r="72" spans="1:9" s="224" customFormat="1" ht="15" customHeight="1">
      <c r="A72" s="248"/>
      <c r="B72" s="249">
        <v>74</v>
      </c>
      <c r="C72" s="250" t="str">
        <f>VLOOKUP(B72,Startlist!B:F,2,FALSE)</f>
        <v>E9</v>
      </c>
      <c r="D72" s="255" t="str">
        <f>VLOOKUP(VLOOKUP(B72,Startlist!B:F,2,FALSE),'Class lookups'!A:B,2,FALSE)</f>
        <v>EMV5 (E9) </v>
      </c>
      <c r="E72" s="256" t="str">
        <f>CONCATENATE(VLOOKUP(B72,Startlist!B:H,3,FALSE)," / ",VLOOKUP(B72,Startlist!B:H,4,FALSE))</f>
        <v>Janek Jelle / Vaido Tali</v>
      </c>
      <c r="F72" s="252" t="str">
        <f>VLOOKUP(B72,Startlist!B:F,5,FALSE)</f>
        <v>EST</v>
      </c>
      <c r="G72" s="251" t="str">
        <f>VLOOKUP(B72,Startlist!B:H,7,FALSE)</f>
        <v>LADA VFTS</v>
      </c>
      <c r="H72" s="251" t="str">
        <f>VLOOKUP(B72,Startlist!B:H,6,FALSE)</f>
        <v>MÄRJAMAA RALLY TEAM</v>
      </c>
      <c r="I72" s="310" t="s">
        <v>1905</v>
      </c>
    </row>
    <row r="73" spans="1:9" s="224" customFormat="1" ht="15" customHeight="1">
      <c r="A73" s="248"/>
      <c r="B73" s="249">
        <v>77</v>
      </c>
      <c r="C73" s="250" t="str">
        <f>VLOOKUP(B73,Startlist!B:F,2,FALSE)</f>
        <v>E9</v>
      </c>
      <c r="D73" s="255" t="str">
        <f>VLOOKUP(VLOOKUP(B73,Startlist!B:F,2,FALSE),'Class lookups'!A:B,2,FALSE)</f>
        <v>EMV5 (E9) </v>
      </c>
      <c r="E73" s="256" t="str">
        <f>CONCATENATE(VLOOKUP(B73,Startlist!B:H,3,FALSE)," / ",VLOOKUP(B73,Startlist!B:H,4,FALSE))</f>
        <v>Andres Olvik / Tarvi Poola</v>
      </c>
      <c r="F73" s="252" t="str">
        <f>VLOOKUP(B73,Startlist!B:F,5,FALSE)</f>
        <v>EST</v>
      </c>
      <c r="G73" s="251" t="str">
        <f>VLOOKUP(B73,Startlist!B:H,7,FALSE)</f>
        <v>AZLK 2140</v>
      </c>
      <c r="H73" s="251" t="str">
        <f>VLOOKUP(B73,Startlist!B:H,6,FALSE)</f>
        <v>G.M.RACING SK</v>
      </c>
      <c r="I73" s="310" t="s">
        <v>1905</v>
      </c>
    </row>
    <row r="74" spans="1:9" s="224" customFormat="1" ht="15" customHeight="1">
      <c r="A74" s="248"/>
      <c r="B74" s="249">
        <v>78</v>
      </c>
      <c r="C74" s="250" t="str">
        <f>VLOOKUP(B74,Startlist!B:F,2,FALSE)</f>
        <v>E9</v>
      </c>
      <c r="D74" s="255" t="str">
        <f>VLOOKUP(VLOOKUP(B74,Startlist!B:F,2,FALSE),'Class lookups'!A:B,2,FALSE)</f>
        <v>EMV5 (E9) </v>
      </c>
      <c r="E74" s="256" t="str">
        <f>CONCATENATE(VLOOKUP(B74,Startlist!B:H,3,FALSE)," / ",VLOOKUP(B74,Startlist!B:H,4,FALSE))</f>
        <v>Alari Sillaste / Arvo Liimann</v>
      </c>
      <c r="F74" s="252" t="str">
        <f>VLOOKUP(B74,Startlist!B:F,5,FALSE)</f>
        <v>EST</v>
      </c>
      <c r="G74" s="251" t="str">
        <f>VLOOKUP(B74,Startlist!B:H,7,FALSE)</f>
        <v>AZLK 2140</v>
      </c>
      <c r="H74" s="251" t="str">
        <f>VLOOKUP(B74,Startlist!B:H,6,FALSE)</f>
        <v>GAZ RALLIKLUBI</v>
      </c>
      <c r="I74" s="310" t="s">
        <v>1905</v>
      </c>
    </row>
    <row r="75" spans="1:9" s="224" customFormat="1" ht="15" customHeight="1">
      <c r="A75" s="248"/>
      <c r="B75" s="249">
        <v>83</v>
      </c>
      <c r="C75" s="250" t="str">
        <f>VLOOKUP(B75,Startlist!B:F,2,FALSE)</f>
        <v>E13</v>
      </c>
      <c r="D75" s="255" t="str">
        <f>VLOOKUP(VLOOKUP(B75,Startlist!B:F,2,FALSE),'Class lookups'!A:B,2,FALSE)</f>
        <v>EMV9 (E13) </v>
      </c>
      <c r="E75" s="256" t="str">
        <f>CONCATENATE(VLOOKUP(B75,Startlist!B:H,3,FALSE)," / ",VLOOKUP(B75,Startlist!B:H,4,FALSE))</f>
        <v>Tarmo Silt / Raido Loel</v>
      </c>
      <c r="F75" s="252" t="str">
        <f>VLOOKUP(B75,Startlist!B:F,5,FALSE)</f>
        <v>EST</v>
      </c>
      <c r="G75" s="251" t="str">
        <f>VLOOKUP(B75,Startlist!B:H,7,FALSE)</f>
        <v>GAZ 51</v>
      </c>
      <c r="H75" s="251" t="str">
        <f>VLOOKUP(B75,Startlist!B:H,6,FALSE)</f>
        <v>MÄRJAMAA RALLY TEAM</v>
      </c>
      <c r="I75" s="310" t="s">
        <v>1905</v>
      </c>
    </row>
    <row r="76" spans="1:9" s="224" customFormat="1" ht="15" customHeight="1">
      <c r="A76" s="248"/>
      <c r="B76" s="249">
        <v>84</v>
      </c>
      <c r="C76" s="250" t="str">
        <f>VLOOKUP(B76,Startlist!B:F,2,FALSE)</f>
        <v>E13</v>
      </c>
      <c r="D76" s="255" t="str">
        <f>VLOOKUP(VLOOKUP(B76,Startlist!B:F,2,FALSE),'Class lookups'!A:B,2,FALSE)</f>
        <v>EMV9 (E13) </v>
      </c>
      <c r="E76" s="256" t="str">
        <f>CONCATENATE(VLOOKUP(B76,Startlist!B:H,3,FALSE)," / ",VLOOKUP(B76,Startlist!B:H,4,FALSE))</f>
        <v>Toomas Repp / Oliver Ojaveer</v>
      </c>
      <c r="F76" s="252" t="str">
        <f>VLOOKUP(B76,Startlist!B:F,5,FALSE)</f>
        <v>EST</v>
      </c>
      <c r="G76" s="251" t="str">
        <f>VLOOKUP(B76,Startlist!B:H,7,FALSE)</f>
        <v>GAZ 53</v>
      </c>
      <c r="H76" s="251" t="str">
        <f>VLOOKUP(B76,Startlist!B:H,6,FALSE)</f>
        <v>G.M.RACING SK</v>
      </c>
      <c r="I76" s="310" t="s">
        <v>1905</v>
      </c>
    </row>
    <row r="77" spans="1:9" s="224" customFormat="1" ht="15" customHeight="1">
      <c r="A77" s="248"/>
      <c r="B77" s="249">
        <v>86</v>
      </c>
      <c r="C77" s="250" t="str">
        <f>VLOOKUP(B77,Startlist!B:F,2,FALSE)</f>
        <v>E13</v>
      </c>
      <c r="D77" s="255" t="str">
        <f>VLOOKUP(VLOOKUP(B77,Startlist!B:F,2,FALSE),'Class lookups'!A:B,2,FALSE)</f>
        <v>EMV9 (E13) </v>
      </c>
      <c r="E77" s="256" t="str">
        <f>CONCATENATE(VLOOKUP(B77,Startlist!B:H,3,FALSE)," / ",VLOOKUP(B77,Startlist!B:H,4,FALSE))</f>
        <v>Olev Helü / Aivo Alasoo</v>
      </c>
      <c r="F77" s="252" t="str">
        <f>VLOOKUP(B77,Startlist!B:F,5,FALSE)</f>
        <v>EST</v>
      </c>
      <c r="G77" s="251" t="str">
        <f>VLOOKUP(B77,Startlist!B:H,7,FALSE)</f>
        <v>GAZ 51A</v>
      </c>
      <c r="H77" s="251" t="str">
        <f>VLOOKUP(B77,Startlist!B:H,6,FALSE)</f>
        <v>GAZ RALLIKLUBI</v>
      </c>
      <c r="I77" s="310" t="s">
        <v>1905</v>
      </c>
    </row>
    <row r="78" spans="1:9" s="224" customFormat="1" ht="15" customHeight="1">
      <c r="A78" s="248"/>
      <c r="B78" s="249">
        <v>88</v>
      </c>
      <c r="C78" s="250" t="str">
        <f>VLOOKUP(B78,Startlist!B:F,2,FALSE)</f>
        <v>E13</v>
      </c>
      <c r="D78" s="255" t="str">
        <f>VLOOKUP(VLOOKUP(B78,Startlist!B:F,2,FALSE),'Class lookups'!A:B,2,FALSE)</f>
        <v>EMV9 (E13) </v>
      </c>
      <c r="E78" s="256" t="str">
        <f>CONCATENATE(VLOOKUP(B78,Startlist!B:H,3,FALSE)," / ",VLOOKUP(B78,Startlist!B:H,4,FALSE))</f>
        <v>Veiko Liukanen / Toivo Liukanen</v>
      </c>
      <c r="F78" s="252" t="str">
        <f>VLOOKUP(B78,Startlist!B:F,5,FALSE)</f>
        <v>EST</v>
      </c>
      <c r="G78" s="251" t="str">
        <f>VLOOKUP(B78,Startlist!B:H,7,FALSE)</f>
        <v>GAZ 51</v>
      </c>
      <c r="H78" s="251" t="str">
        <f>VLOOKUP(B78,Startlist!B:H,6,FALSE)</f>
        <v>MÄRJAMAA RALLY TEAM</v>
      </c>
      <c r="I78" s="310" t="s">
        <v>1905</v>
      </c>
    </row>
    <row r="79" spans="1:9" s="224" customFormat="1" ht="15" customHeight="1">
      <c r="A79" s="248"/>
      <c r="B79" s="249">
        <v>90</v>
      </c>
      <c r="C79" s="250" t="str">
        <f>VLOOKUP(B79,Startlist!B:F,2,FALSE)</f>
        <v>E13</v>
      </c>
      <c r="D79" s="255" t="str">
        <f>VLOOKUP(VLOOKUP(B79,Startlist!B:F,2,FALSE),'Class lookups'!A:B,2,FALSE)</f>
        <v>EMV9 (E13) </v>
      </c>
      <c r="E79" s="256" t="str">
        <f>CONCATENATE(VLOOKUP(B79,Startlist!B:H,3,FALSE)," / ",VLOOKUP(B79,Startlist!B:H,4,FALSE))</f>
        <v>Meelis Hirsnik / Kaido Oru</v>
      </c>
      <c r="F79" s="252" t="str">
        <f>VLOOKUP(B79,Startlist!B:F,5,FALSE)</f>
        <v>EST</v>
      </c>
      <c r="G79" s="251" t="str">
        <f>VLOOKUP(B79,Startlist!B:H,7,FALSE)</f>
        <v>GAZ 51</v>
      </c>
      <c r="H79" s="251" t="str">
        <f>VLOOKUP(B79,Startlist!B:H,6,FALSE)</f>
        <v>G.M.RACING SK</v>
      </c>
      <c r="I79" s="310" t="s">
        <v>1905</v>
      </c>
    </row>
    <row r="80" s="224" customFormat="1" ht="12.75">
      <c r="I80" s="235"/>
    </row>
    <row r="81" spans="1:9" s="224" customFormat="1" ht="12.75">
      <c r="A81" s="315" t="s">
        <v>186</v>
      </c>
      <c r="I81" s="235"/>
    </row>
    <row r="82" s="224" customFormat="1" ht="12.75">
      <c r="I82" s="235"/>
    </row>
    <row r="83" s="224" customFormat="1" ht="12.75">
      <c r="I83" s="235"/>
    </row>
    <row r="84" s="224" customFormat="1" ht="12.75">
      <c r="I84" s="235"/>
    </row>
    <row r="85" s="224" customFormat="1" ht="12.75">
      <c r="I85" s="235"/>
    </row>
    <row r="86" s="224" customFormat="1" ht="12.75">
      <c r="I86" s="235"/>
    </row>
    <row r="87" s="224" customFormat="1" ht="12.75">
      <c r="I87" s="235"/>
    </row>
    <row r="88" s="224" customFormat="1" ht="12.75">
      <c r="I88" s="235"/>
    </row>
    <row r="89" s="224" customFormat="1" ht="12.75">
      <c r="I89" s="235"/>
    </row>
    <row r="90" s="224" customFormat="1" ht="12.75">
      <c r="I90" s="235"/>
    </row>
    <row r="91" s="224" customFormat="1" ht="12.75">
      <c r="I91" s="235"/>
    </row>
    <row r="92" s="224" customFormat="1" ht="12.75">
      <c r="I92" s="235"/>
    </row>
    <row r="93" s="224" customFormat="1" ht="12.75">
      <c r="I93" s="235"/>
    </row>
    <row r="94" s="224" customFormat="1" ht="12.75">
      <c r="I94" s="235"/>
    </row>
    <row r="95" s="224" customFormat="1" ht="12.75">
      <c r="I95" s="235"/>
    </row>
  </sheetData>
  <autoFilter ref="A7:I79"/>
  <mergeCells count="3">
    <mergeCell ref="B2:H2"/>
    <mergeCell ref="B3:H3"/>
    <mergeCell ref="B4:H4"/>
  </mergeCells>
  <printOptions horizontalCentered="1"/>
  <pageMargins left="0" right="0" top="0" bottom="0" header="0.5118110236220472" footer="0"/>
  <pageSetup fitToHeight="2" fitToWidth="1"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1:I74"/>
  <sheetViews>
    <sheetView workbookViewId="0" topLeftCell="A1">
      <selection activeCell="A7" sqref="A7"/>
    </sheetView>
  </sheetViews>
  <sheetFormatPr defaultColWidth="9.140625" defaultRowHeight="12.75"/>
  <cols>
    <col min="1" max="1" width="4.28125" style="32" customWidth="1"/>
    <col min="2" max="2" width="5.57421875" style="0" customWidth="1"/>
    <col min="3" max="3" width="5.8515625" style="0" customWidth="1"/>
    <col min="4" max="4" width="27.421875" style="0" customWidth="1"/>
    <col min="5" max="5" width="30.57421875" style="0" bestFit="1" customWidth="1"/>
    <col min="6" max="6" width="10.00390625" style="0" customWidth="1"/>
    <col min="7" max="7" width="21.7109375" style="0" customWidth="1"/>
    <col min="8" max="8" width="22.28125" style="0" customWidth="1"/>
    <col min="9" max="9" width="9.140625" style="120" customWidth="1"/>
  </cols>
  <sheetData>
    <row r="1" spans="6:9" ht="15.75">
      <c r="F1" s="1" t="str">
        <f>Startlist!$F1</f>
        <v> </v>
      </c>
      <c r="I1" s="124"/>
    </row>
    <row r="2" spans="2:9" ht="15" customHeight="1">
      <c r="B2" s="305" t="str">
        <f>Startlist!$F4</f>
        <v>Tartu Rally 2014</v>
      </c>
      <c r="C2" s="305"/>
      <c r="D2" s="305"/>
      <c r="E2" s="305"/>
      <c r="F2" s="305"/>
      <c r="G2" s="305"/>
      <c r="H2" s="305"/>
      <c r="I2" s="125"/>
    </row>
    <row r="3" spans="2:9" ht="15">
      <c r="B3" s="306" t="str">
        <f>Startlist!$F5</f>
        <v>September 12.-13.2014</v>
      </c>
      <c r="C3" s="306"/>
      <c r="D3" s="306"/>
      <c r="E3" s="306"/>
      <c r="F3" s="306"/>
      <c r="G3" s="306"/>
      <c r="H3" s="306"/>
      <c r="I3" s="125"/>
    </row>
    <row r="4" spans="2:9" ht="15">
      <c r="B4" s="306" t="str">
        <f>Startlist!$F6</f>
        <v>Tartu, Tartumaa</v>
      </c>
      <c r="C4" s="306"/>
      <c r="D4" s="306"/>
      <c r="E4" s="306"/>
      <c r="F4" s="306"/>
      <c r="G4" s="306"/>
      <c r="H4" s="306"/>
      <c r="I4" s="125"/>
    </row>
    <row r="5" spans="3:9" ht="15" customHeight="1">
      <c r="C5" s="3"/>
      <c r="D5" s="3"/>
      <c r="I5" s="125"/>
    </row>
    <row r="6" spans="2:9" s="224" customFormat="1" ht="15.75" customHeight="1">
      <c r="B6" s="236" t="s">
        <v>503</v>
      </c>
      <c r="C6" s="227"/>
      <c r="D6" s="227"/>
      <c r="I6" s="228"/>
    </row>
    <row r="7" spans="2:9" s="224" customFormat="1" ht="12.75">
      <c r="B7" s="262" t="s">
        <v>362</v>
      </c>
      <c r="C7" s="263" t="s">
        <v>344</v>
      </c>
      <c r="D7" s="263" t="s">
        <v>502</v>
      </c>
      <c r="E7" s="263" t="s">
        <v>345</v>
      </c>
      <c r="F7" s="263"/>
      <c r="G7" s="264" t="s">
        <v>359</v>
      </c>
      <c r="H7" s="267" t="s">
        <v>358</v>
      </c>
      <c r="I7" s="268" t="s">
        <v>352</v>
      </c>
    </row>
    <row r="8" spans="1:9" s="224" customFormat="1" ht="15" customHeight="1">
      <c r="A8" s="248">
        <v>1</v>
      </c>
      <c r="B8" s="249">
        <v>3</v>
      </c>
      <c r="C8" s="250" t="str">
        <f>VLOOKUP(B8,Startlist!B:F,2,FALSE)</f>
        <v>N4</v>
      </c>
      <c r="D8" s="255" t="str">
        <f>VLOOKUP(VLOOKUP(B8,Startlist!B:F,2,FALSE),'Class lookups'!A:B,2,FALSE)</f>
        <v>EMV2 (N4) </v>
      </c>
      <c r="E8" s="256" t="str">
        <f>CONCATENATE(VLOOKUP(B8,Startlist!B:H,3,FALSE)," / ",VLOOKUP(B8,Startlist!B:H,4,FALSE))</f>
        <v>Siim Plangi / Marek Sarapuu</v>
      </c>
      <c r="F8" s="252" t="str">
        <f>VLOOKUP(B8,Startlist!B:F,5,FALSE)</f>
        <v>EST</v>
      </c>
      <c r="G8" s="251" t="str">
        <f>VLOOKUP(B8,Startlist!B:H,7,FALSE)</f>
        <v>Mitsubishi Lancer Evo 10</v>
      </c>
      <c r="H8" s="251" t="str">
        <f>VLOOKUP(B8,Startlist!B:H,6,FALSE)</f>
        <v>G.M.RACING SK</v>
      </c>
      <c r="I8" s="253" t="str">
        <f>VLOOKUP(B8,Results!B:Q,13,FALSE)</f>
        <v> 4.25,2</v>
      </c>
    </row>
    <row r="9" spans="1:9" s="224" customFormat="1" ht="15" customHeight="1">
      <c r="A9" s="248">
        <f>A8+1</f>
        <v>2</v>
      </c>
      <c r="B9" s="249">
        <v>6</v>
      </c>
      <c r="C9" s="250" t="str">
        <f>VLOOKUP(B9,Startlist!B:F,2,FALSE)</f>
        <v>N4</v>
      </c>
      <c r="D9" s="255" t="str">
        <f>VLOOKUP(VLOOKUP(B9,Startlist!B:F,2,FALSE),'Class lookups'!A:B,2,FALSE)</f>
        <v>EMV2 (N4) </v>
      </c>
      <c r="E9" s="256" t="str">
        <f>CONCATENATE(VLOOKUP(B9,Startlist!B:H,3,FALSE)," / ",VLOOKUP(B9,Startlist!B:H,4,FALSE))</f>
        <v>Rainer Aus / Simo Koskinen</v>
      </c>
      <c r="F9" s="252" t="str">
        <f>VLOOKUP(B9,Startlist!B:F,5,FALSE)</f>
        <v>EST</v>
      </c>
      <c r="G9" s="251" t="str">
        <f>VLOOKUP(B9,Startlist!B:H,7,FALSE)</f>
        <v>Mitsubishi Lancer Evo 9</v>
      </c>
      <c r="H9" s="251" t="str">
        <f>VLOOKUP(B9,Startlist!B:H,6,FALSE)</f>
        <v>CARGLASS MOTORSPORT</v>
      </c>
      <c r="I9" s="253" t="str">
        <f>VLOOKUP(B9,Results!B:Q,13,FALSE)</f>
        <v> 4.25,4</v>
      </c>
    </row>
    <row r="10" spans="1:9" s="224" customFormat="1" ht="15" customHeight="1">
      <c r="A10" s="248">
        <f aca="true" t="shared" si="0" ref="A10:A56">A9+1</f>
        <v>3</v>
      </c>
      <c r="B10" s="249">
        <v>1</v>
      </c>
      <c r="C10" s="250" t="str">
        <f>VLOOKUP(B10,Startlist!B:F,2,FALSE)</f>
        <v>N4</v>
      </c>
      <c r="D10" s="255" t="str">
        <f>VLOOKUP(VLOOKUP(B10,Startlist!B:F,2,FALSE),'Class lookups'!A:B,2,FALSE)</f>
        <v>EMV2 (N4) </v>
      </c>
      <c r="E10" s="256" t="str">
        <f>CONCATENATE(VLOOKUP(B10,Startlist!B:H,3,FALSE)," / ",VLOOKUP(B10,Startlist!B:H,4,FALSE))</f>
        <v>Alexey Lukyanuk / Alexey Arnautov</v>
      </c>
      <c r="F10" s="252" t="str">
        <f>VLOOKUP(B10,Startlist!B:F,5,FALSE)</f>
        <v>RUS</v>
      </c>
      <c r="G10" s="251" t="str">
        <f>VLOOKUP(B10,Startlist!B:H,7,FALSE)</f>
        <v>Mitsubishi Lancer Evo 10</v>
      </c>
      <c r="H10" s="251" t="str">
        <f>VLOOKUP(B10,Startlist!B:H,6,FALSE)</f>
        <v>EAMV-RPM</v>
      </c>
      <c r="I10" s="253" t="str">
        <f>VLOOKUP(B10,Results!B:Q,13,FALSE)</f>
        <v> 4.25,7</v>
      </c>
    </row>
    <row r="11" spans="1:9" s="224" customFormat="1" ht="15" customHeight="1">
      <c r="A11" s="248">
        <f t="shared" si="0"/>
        <v>4</v>
      </c>
      <c r="B11" s="249">
        <v>2</v>
      </c>
      <c r="C11" s="250" t="str">
        <f>VLOOKUP(B11,Startlist!B:F,2,FALSE)</f>
        <v>N4</v>
      </c>
      <c r="D11" s="255" t="str">
        <f>VLOOKUP(VLOOKUP(B11,Startlist!B:F,2,FALSE),'Class lookups'!A:B,2,FALSE)</f>
        <v>EMV2 (N4) </v>
      </c>
      <c r="E11" s="256" t="str">
        <f>CONCATENATE(VLOOKUP(B11,Startlist!B:H,3,FALSE)," / ",VLOOKUP(B11,Startlist!B:H,4,FALSE))</f>
        <v>Kaspar Koitla / Mait Laidvee</v>
      </c>
      <c r="F11" s="252" t="str">
        <f>VLOOKUP(B11,Startlist!B:F,5,FALSE)</f>
        <v>EST</v>
      </c>
      <c r="G11" s="251" t="str">
        <f>VLOOKUP(B11,Startlist!B:H,7,FALSE)</f>
        <v>Mitsubishi Lancer Evo 9</v>
      </c>
      <c r="H11" s="251" t="str">
        <f>VLOOKUP(B11,Startlist!B:H,6,FALSE)</f>
        <v>ASRT RALLY TEAM</v>
      </c>
      <c r="I11" s="253" t="str">
        <f>VLOOKUP(B11,Results!B:Q,13,FALSE)</f>
        <v> 4.25,8</v>
      </c>
    </row>
    <row r="12" spans="1:9" s="224" customFormat="1" ht="15" customHeight="1">
      <c r="A12" s="248">
        <f t="shared" si="0"/>
        <v>5</v>
      </c>
      <c r="B12" s="249">
        <v>7</v>
      </c>
      <c r="C12" s="250" t="str">
        <f>VLOOKUP(B12,Startlist!B:F,2,FALSE)</f>
        <v>N4</v>
      </c>
      <c r="D12" s="255" t="str">
        <f>VLOOKUP(VLOOKUP(B12,Startlist!B:F,2,FALSE),'Class lookups'!A:B,2,FALSE)</f>
        <v>EMV2 (N4) </v>
      </c>
      <c r="E12" s="256" t="str">
        <f>CONCATENATE(VLOOKUP(B12,Startlist!B:H,3,FALSE)," / ",VLOOKUP(B12,Startlist!B:H,4,FALSE))</f>
        <v>Markus Abram / Rein Jōessar</v>
      </c>
      <c r="F12" s="252" t="str">
        <f>VLOOKUP(B12,Startlist!B:F,5,FALSE)</f>
        <v>EST</v>
      </c>
      <c r="G12" s="251" t="str">
        <f>VLOOKUP(B12,Startlist!B:H,7,FALSE)</f>
        <v>Mitsubishi Lancer Evo 10</v>
      </c>
      <c r="H12" s="251" t="str">
        <f>VLOOKUP(B12,Startlist!B:H,6,FALSE)</f>
        <v>PROREHV RALLY TEAM</v>
      </c>
      <c r="I12" s="253" t="str">
        <f>VLOOKUP(B12,Results!B:Q,13,FALSE)</f>
        <v> 4.28,5</v>
      </c>
    </row>
    <row r="13" spans="1:9" s="224" customFormat="1" ht="15" customHeight="1">
      <c r="A13" s="248">
        <f t="shared" si="0"/>
        <v>6</v>
      </c>
      <c r="B13" s="249">
        <v>19</v>
      </c>
      <c r="C13" s="250" t="str">
        <f>VLOOKUP(B13,Startlist!B:F,2,FALSE)</f>
        <v>E12</v>
      </c>
      <c r="D13" s="255" t="str">
        <f>VLOOKUP(VLOOKUP(B13,Startlist!B:F,2,FALSE),'Class lookups'!A:B,2,FALSE)</f>
        <v>EMV8 (E12) </v>
      </c>
      <c r="E13" s="256" t="str">
        <f>CONCATENATE(VLOOKUP(B13,Startlist!B:H,3,FALSE)," / ",VLOOKUP(B13,Startlist!B:H,4,FALSE))</f>
        <v>Ranno Bundsen / Robert Loshtshenikov</v>
      </c>
      <c r="F13" s="252" t="str">
        <f>VLOOKUP(B13,Startlist!B:F,5,FALSE)</f>
        <v>EST</v>
      </c>
      <c r="G13" s="251" t="str">
        <f>VLOOKUP(B13,Startlist!B:H,7,FALSE)</f>
        <v>Mitsubishi Lancer Evo 6</v>
      </c>
      <c r="H13" s="251" t="str">
        <f>VLOOKUP(B13,Startlist!B:H,6,FALSE)</f>
        <v>YELLOW RACING</v>
      </c>
      <c r="I13" s="253" t="str">
        <f>VLOOKUP(B13,Results!B:Q,13,FALSE)</f>
        <v> 4.38,4</v>
      </c>
    </row>
    <row r="14" spans="1:9" s="224" customFormat="1" ht="15" customHeight="1">
      <c r="A14" s="248">
        <f t="shared" si="0"/>
        <v>7</v>
      </c>
      <c r="B14" s="249">
        <v>11</v>
      </c>
      <c r="C14" s="250" t="str">
        <f>VLOOKUP(B14,Startlist!B:F,2,FALSE)</f>
        <v>E11</v>
      </c>
      <c r="D14" s="255" t="str">
        <f>VLOOKUP(VLOOKUP(B14,Startlist!B:F,2,FALSE),'Class lookups'!A:B,2,FALSE)</f>
        <v>EMV7 (E11) </v>
      </c>
      <c r="E14" s="256" t="str">
        <f>CONCATENATE(VLOOKUP(B14,Startlist!B:H,3,FALSE)," / ",VLOOKUP(B14,Startlist!B:H,4,FALSE))</f>
        <v>Toomas Vask / Taaniel Tigas</v>
      </c>
      <c r="F14" s="252" t="str">
        <f>VLOOKUP(B14,Startlist!B:F,5,FALSE)</f>
        <v>EST</v>
      </c>
      <c r="G14" s="251" t="str">
        <f>VLOOKUP(B14,Startlist!B:H,7,FALSE)</f>
        <v>BMW M3</v>
      </c>
      <c r="H14" s="251" t="str">
        <f>VLOOKUP(B14,Startlist!B:H,6,FALSE)</f>
        <v>MS RACING</v>
      </c>
      <c r="I14" s="253" t="str">
        <f>VLOOKUP(B14,Results!B:Q,13,FALSE)</f>
        <v> 4.39,2</v>
      </c>
    </row>
    <row r="15" spans="1:9" s="224" customFormat="1" ht="15" customHeight="1">
      <c r="A15" s="248">
        <f t="shared" si="0"/>
        <v>8</v>
      </c>
      <c r="B15" s="249">
        <v>8</v>
      </c>
      <c r="C15" s="250" t="str">
        <f>VLOOKUP(B15,Startlist!B:F,2,FALSE)</f>
        <v>E12</v>
      </c>
      <c r="D15" s="255" t="str">
        <f>VLOOKUP(VLOOKUP(B15,Startlist!B:F,2,FALSE),'Class lookups'!A:B,2,FALSE)</f>
        <v>EMV8 (E12) </v>
      </c>
      <c r="E15" s="256" t="str">
        <f>CONCATENATE(VLOOKUP(B15,Startlist!B:H,3,FALSE)," / ",VLOOKUP(B15,Startlist!B:H,4,FALSE))</f>
        <v>Hendrik Kers / Viljo Vider</v>
      </c>
      <c r="F15" s="252" t="str">
        <f>VLOOKUP(B15,Startlist!B:F,5,FALSE)</f>
        <v>EST</v>
      </c>
      <c r="G15" s="251" t="str">
        <f>VLOOKUP(B15,Startlist!B:H,7,FALSE)</f>
        <v>Mitsubishi Lancer Evo 5</v>
      </c>
      <c r="H15" s="251" t="str">
        <f>VLOOKUP(B15,Startlist!B:H,6,FALSE)</f>
        <v>PSC MOTORSPORT</v>
      </c>
      <c r="I15" s="253" t="str">
        <f>VLOOKUP(B15,Results!B:Q,13,FALSE)</f>
        <v> 4.40,0</v>
      </c>
    </row>
    <row r="16" spans="1:9" s="224" customFormat="1" ht="15" customHeight="1">
      <c r="A16" s="248">
        <f t="shared" si="0"/>
        <v>9</v>
      </c>
      <c r="B16" s="249">
        <v>16</v>
      </c>
      <c r="C16" s="250" t="str">
        <f>VLOOKUP(B16,Startlist!B:F,2,FALSE)</f>
        <v>E11</v>
      </c>
      <c r="D16" s="255" t="str">
        <f>VLOOKUP(VLOOKUP(B16,Startlist!B:F,2,FALSE),'Class lookups'!A:B,2,FALSE)</f>
        <v>EMV7 (E11) </v>
      </c>
      <c r="E16" s="256" t="str">
        <f>CONCATENATE(VLOOKUP(B16,Startlist!B:H,3,FALSE)," / ",VLOOKUP(B16,Startlist!B:H,4,FALSE))</f>
        <v>Einar Laipaik / Siimo Suvemaa</v>
      </c>
      <c r="F16" s="252" t="str">
        <f>VLOOKUP(B16,Startlist!B:F,5,FALSE)</f>
        <v>EST</v>
      </c>
      <c r="G16" s="251" t="str">
        <f>VLOOKUP(B16,Startlist!B:H,7,FALSE)</f>
        <v>BMW M3</v>
      </c>
      <c r="H16" s="251" t="str">
        <f>VLOOKUP(B16,Startlist!B:H,6,FALSE)</f>
        <v>LAITSE RALLYPARK</v>
      </c>
      <c r="I16" s="253" t="str">
        <f>VLOOKUP(B16,Results!B:Q,13,FALSE)</f>
        <v> 4.41,2</v>
      </c>
    </row>
    <row r="17" spans="1:9" s="224" customFormat="1" ht="15" customHeight="1">
      <c r="A17" s="248">
        <f t="shared" si="0"/>
        <v>10</v>
      </c>
      <c r="B17" s="249">
        <v>18</v>
      </c>
      <c r="C17" s="250" t="str">
        <f>VLOOKUP(B17,Startlist!B:F,2,FALSE)</f>
        <v>E12</v>
      </c>
      <c r="D17" s="255" t="str">
        <f>VLOOKUP(VLOOKUP(B17,Startlist!B:F,2,FALSE),'Class lookups'!A:B,2,FALSE)</f>
        <v>EMV8 (E12) </v>
      </c>
      <c r="E17" s="256" t="str">
        <f>CONCATENATE(VLOOKUP(B17,Startlist!B:H,3,FALSE)," / ",VLOOKUP(B17,Startlist!B:H,4,FALSE))</f>
        <v>Meelis Orgla / Jaan Halliste</v>
      </c>
      <c r="F17" s="252" t="str">
        <f>VLOOKUP(B17,Startlist!B:F,5,FALSE)</f>
        <v>EST</v>
      </c>
      <c r="G17" s="251" t="str">
        <f>VLOOKUP(B17,Startlist!B:H,7,FALSE)</f>
        <v>Mitsubishi Lancer Evo 7</v>
      </c>
      <c r="H17" s="251" t="str">
        <f>VLOOKUP(B17,Startlist!B:H,6,FALSE)</f>
        <v>KAUR MOTORSPORT</v>
      </c>
      <c r="I17" s="253" t="str">
        <f>VLOOKUP(B17,Results!B:Q,13,FALSE)</f>
        <v> 4.47,0</v>
      </c>
    </row>
    <row r="18" spans="1:9" s="224" customFormat="1" ht="15" customHeight="1">
      <c r="A18" s="248">
        <f t="shared" si="0"/>
        <v>11</v>
      </c>
      <c r="B18" s="249">
        <v>24</v>
      </c>
      <c r="C18" s="250" t="str">
        <f>VLOOKUP(B18,Startlist!B:F,2,FALSE)</f>
        <v>E11</v>
      </c>
      <c r="D18" s="255" t="str">
        <f>VLOOKUP(VLOOKUP(B18,Startlist!B:F,2,FALSE),'Class lookups'!A:B,2,FALSE)</f>
        <v>EMV7 (E11) </v>
      </c>
      <c r="E18" s="256" t="str">
        <f>CONCATENATE(VLOOKUP(B18,Startlist!B:H,3,FALSE)," / ",VLOOKUP(B18,Startlist!B:H,4,FALSE))</f>
        <v>Dmitry Nikonchuk / Alexander Potesov</v>
      </c>
      <c r="F18" s="252" t="str">
        <f>VLOOKUP(B18,Startlist!B:F,5,FALSE)</f>
        <v>RUS</v>
      </c>
      <c r="G18" s="251" t="str">
        <f>VLOOKUP(B18,Startlist!B:H,7,FALSE)</f>
        <v>BMW M3</v>
      </c>
      <c r="H18" s="251" t="str">
        <f>VLOOKUP(B18,Startlist!B:H,6,FALSE)</f>
        <v>RALLYSTORE.RU</v>
      </c>
      <c r="I18" s="253" t="str">
        <f>VLOOKUP(B18,Results!B:Q,13,FALSE)</f>
        <v> 4.47,9</v>
      </c>
    </row>
    <row r="19" spans="1:9" s="224" customFormat="1" ht="15" customHeight="1">
      <c r="A19" s="248">
        <f t="shared" si="0"/>
        <v>12</v>
      </c>
      <c r="B19" s="249">
        <v>15</v>
      </c>
      <c r="C19" s="250" t="str">
        <f>VLOOKUP(B19,Startlist!B:F,2,FALSE)</f>
        <v>A6</v>
      </c>
      <c r="D19" s="255" t="str">
        <f>VLOOKUP(VLOOKUP(B19,Startlist!B:F,2,FALSE),'Class lookups'!A:B,2,FALSE)</f>
        <v>EMV3 2WD 1600 (N2, A6, R1, R2) </v>
      </c>
      <c r="E19" s="256" t="str">
        <f>CONCATENATE(VLOOKUP(B19,Startlist!B:H,3,FALSE)," / ",VLOOKUP(B19,Startlist!B:H,4,FALSE))</f>
        <v>Sander Pärn / James Morgan</v>
      </c>
      <c r="F19" s="252" t="str">
        <f>VLOOKUP(B19,Startlist!B:F,5,FALSE)</f>
        <v>EST / GB</v>
      </c>
      <c r="G19" s="251" t="str">
        <f>VLOOKUP(B19,Startlist!B:H,7,FALSE)</f>
        <v>Ford Fiesta R2</v>
      </c>
      <c r="H19" s="251" t="str">
        <f>VLOOKUP(B19,Startlist!B:H,6,FALSE)</f>
        <v>SP RALLY PROJECT</v>
      </c>
      <c r="I19" s="253" t="str">
        <f>VLOOKUP(B19,Results!B:Q,13,FALSE)</f>
        <v> 4.52,3</v>
      </c>
    </row>
    <row r="20" spans="1:9" s="224" customFormat="1" ht="15" customHeight="1">
      <c r="A20" s="248">
        <f t="shared" si="0"/>
        <v>13</v>
      </c>
      <c r="B20" s="249">
        <v>20</v>
      </c>
      <c r="C20" s="250" t="str">
        <f>VLOOKUP(B20,Startlist!B:F,2,FALSE)</f>
        <v>A6</v>
      </c>
      <c r="D20" s="255" t="str">
        <f>VLOOKUP(VLOOKUP(B20,Startlist!B:F,2,FALSE),'Class lookups'!A:B,2,FALSE)</f>
        <v>EMV3 2WD 1600 (N2, A6, R1, R2) </v>
      </c>
      <c r="E20" s="256" t="str">
        <f>CONCATENATE(VLOOKUP(B20,Startlist!B:H,3,FALSE)," / ",VLOOKUP(B20,Startlist!B:H,4,FALSE))</f>
        <v>Kristen Kelement / Timo Kasesalu</v>
      </c>
      <c r="F20" s="252" t="str">
        <f>VLOOKUP(B20,Startlist!B:F,5,FALSE)</f>
        <v>EST</v>
      </c>
      <c r="G20" s="251" t="str">
        <f>VLOOKUP(B20,Startlist!B:H,7,FALSE)</f>
        <v>Citroen C2 R2 MAX</v>
      </c>
      <c r="H20" s="251" t="str">
        <f>VLOOKUP(B20,Startlist!B:H,6,FALSE)</f>
        <v>RS RACING</v>
      </c>
      <c r="I20" s="253" t="str">
        <f>VLOOKUP(B20,Results!B:Q,13,FALSE)</f>
        <v> 4.52,5</v>
      </c>
    </row>
    <row r="21" spans="1:9" s="224" customFormat="1" ht="15" customHeight="1">
      <c r="A21" s="248">
        <f t="shared" si="0"/>
        <v>14</v>
      </c>
      <c r="B21" s="249">
        <v>34</v>
      </c>
      <c r="C21" s="250" t="str">
        <f>VLOOKUP(B21,Startlist!B:F,2,FALSE)</f>
        <v>A7</v>
      </c>
      <c r="D21" s="255" t="str">
        <f>VLOOKUP(VLOOKUP(B21,Startlist!B:F,2,FALSE),'Class lookups'!A:B,2,FALSE)</f>
        <v>EMV4 2WD 2000 (N3, A7, R3, R3T) </v>
      </c>
      <c r="E21" s="256" t="str">
        <f>CONCATENATE(VLOOKUP(B21,Startlist!B:H,3,FALSE)," / ",VLOOKUP(B21,Startlist!B:H,4,FALSE))</f>
        <v>David Sultanjants / Siim Oja</v>
      </c>
      <c r="F21" s="252" t="str">
        <f>VLOOKUP(B21,Startlist!B:F,5,FALSE)</f>
        <v>EST</v>
      </c>
      <c r="G21" s="251" t="str">
        <f>VLOOKUP(B21,Startlist!B:H,7,FALSE)</f>
        <v>Citroen DS3</v>
      </c>
      <c r="H21" s="251" t="str">
        <f>VLOOKUP(B21,Startlist!B:H,6,FALSE)</f>
        <v>MS RACING</v>
      </c>
      <c r="I21" s="253" t="str">
        <f>VLOOKUP(B21,Results!B:Q,13,FALSE)</f>
        <v> 4.52,5</v>
      </c>
    </row>
    <row r="22" spans="1:9" s="224" customFormat="1" ht="15" customHeight="1">
      <c r="A22" s="248">
        <f t="shared" si="0"/>
        <v>15</v>
      </c>
      <c r="B22" s="249">
        <v>31</v>
      </c>
      <c r="C22" s="250" t="str">
        <f>VLOOKUP(B22,Startlist!B:F,2,FALSE)</f>
        <v>A6</v>
      </c>
      <c r="D22" s="255" t="str">
        <f>VLOOKUP(VLOOKUP(B22,Startlist!B:F,2,FALSE),'Class lookups'!A:B,2,FALSE)</f>
        <v>EMV3 2WD 1600 (N2, A6, R1, R2) </v>
      </c>
      <c r="E22" s="256" t="str">
        <f>CONCATENATE(VLOOKUP(B22,Startlist!B:H,3,FALSE)," / ",VLOOKUP(B22,Startlist!B:H,4,FALSE))</f>
        <v>Rainer Rohtmets / Rauno Rohtmets</v>
      </c>
      <c r="F22" s="252" t="str">
        <f>VLOOKUP(B22,Startlist!B:F,5,FALSE)</f>
        <v>EST</v>
      </c>
      <c r="G22" s="251" t="str">
        <f>VLOOKUP(B22,Startlist!B:H,7,FALSE)</f>
        <v>Citroen C2 R2 MAX</v>
      </c>
      <c r="H22" s="251" t="str">
        <f>VLOOKUP(B22,Startlist!B:H,6,FALSE)</f>
        <v>PRINTSPORT</v>
      </c>
      <c r="I22" s="253" t="str">
        <f>VLOOKUP(B22,Results!B:Q,13,FALSE)</f>
        <v> 4.53,6</v>
      </c>
    </row>
    <row r="23" spans="1:9" s="224" customFormat="1" ht="15" customHeight="1">
      <c r="A23" s="248">
        <f t="shared" si="0"/>
        <v>16</v>
      </c>
      <c r="B23" s="249">
        <v>35</v>
      </c>
      <c r="C23" s="250" t="str">
        <f>VLOOKUP(B23,Startlist!B:F,2,FALSE)</f>
        <v>A6</v>
      </c>
      <c r="D23" s="255" t="str">
        <f>VLOOKUP(VLOOKUP(B23,Startlist!B:F,2,FALSE),'Class lookups'!A:B,2,FALSE)</f>
        <v>EMV3 2WD 1600 (N2, A6, R1, R2) </v>
      </c>
      <c r="E23" s="256" t="str">
        <f>CONCATENATE(VLOOKUP(B23,Startlist!B:H,3,FALSE)," / ",VLOOKUP(B23,Startlist!B:H,4,FALSE))</f>
        <v>Roland Poom / Taavi Udevald</v>
      </c>
      <c r="F23" s="252" t="str">
        <f>VLOOKUP(B23,Startlist!B:F,5,FALSE)</f>
        <v>EST</v>
      </c>
      <c r="G23" s="251" t="str">
        <f>VLOOKUP(B23,Startlist!B:H,7,FALSE)</f>
        <v>Ford Fiesta R2</v>
      </c>
      <c r="H23" s="251" t="str">
        <f>VLOOKUP(B23,Startlist!B:H,6,FALSE)</f>
        <v>KAUR MOTORSPORT</v>
      </c>
      <c r="I23" s="253" t="str">
        <f>VLOOKUP(B23,Results!B:Q,13,FALSE)</f>
        <v> 4.55,3</v>
      </c>
    </row>
    <row r="24" spans="1:9" s="224" customFormat="1" ht="15" customHeight="1">
      <c r="A24" s="248">
        <f t="shared" si="0"/>
        <v>17</v>
      </c>
      <c r="B24" s="249">
        <v>12</v>
      </c>
      <c r="C24" s="250" t="str">
        <f>VLOOKUP(B24,Startlist!B:F,2,FALSE)</f>
        <v>A6</v>
      </c>
      <c r="D24" s="255" t="str">
        <f>VLOOKUP(VLOOKUP(B24,Startlist!B:F,2,FALSE),'Class lookups'!A:B,2,FALSE)</f>
        <v>EMV3 2WD 1600 (N2, A6, R1, R2) </v>
      </c>
      <c r="E24" s="256" t="str">
        <f>CONCATENATE(VLOOKUP(B24,Startlist!B:H,3,FALSE)," / ",VLOOKUP(B24,Startlist!B:H,4,FALSE))</f>
        <v>Sander Siniorg / Annika Arnek</v>
      </c>
      <c r="F24" s="252" t="str">
        <f>VLOOKUP(B24,Startlist!B:F,5,FALSE)</f>
        <v>EST</v>
      </c>
      <c r="G24" s="251" t="str">
        <f>VLOOKUP(B24,Startlist!B:H,7,FALSE)</f>
        <v>Ford Fiesta</v>
      </c>
      <c r="H24" s="251" t="str">
        <f>VLOOKUP(B24,Startlist!B:H,6,FALSE)</f>
        <v>KAUR MOTORSPORT</v>
      </c>
      <c r="I24" s="253" t="str">
        <f>VLOOKUP(B24,Results!B:Q,13,FALSE)</f>
        <v> 4.55,4</v>
      </c>
    </row>
    <row r="25" spans="1:9" s="224" customFormat="1" ht="15" customHeight="1">
      <c r="A25" s="248">
        <f t="shared" si="0"/>
        <v>18</v>
      </c>
      <c r="B25" s="249">
        <v>39</v>
      </c>
      <c r="C25" s="250" t="str">
        <f>VLOOKUP(B25,Startlist!B:F,2,FALSE)</f>
        <v>A7</v>
      </c>
      <c r="D25" s="255" t="str">
        <f>VLOOKUP(VLOOKUP(B25,Startlist!B:F,2,FALSE),'Class lookups'!A:B,2,FALSE)</f>
        <v>EMV4 2WD 2000 (N3, A7, R3, R3T) </v>
      </c>
      <c r="E25" s="256" t="str">
        <f>CONCATENATE(VLOOKUP(B25,Startlist!B:H,3,FALSE)," / ",VLOOKUP(B25,Startlist!B:H,4,FALSE))</f>
        <v>Mikhail Skripnikov / Anton Grechko</v>
      </c>
      <c r="F25" s="252" t="str">
        <f>VLOOKUP(B25,Startlist!B:F,5,FALSE)</f>
        <v>RUS</v>
      </c>
      <c r="G25" s="251" t="str">
        <f>VLOOKUP(B25,Startlist!B:H,7,FALSE)</f>
        <v>Renault Clio R3</v>
      </c>
      <c r="H25" s="251" t="str">
        <f>VLOOKUP(B25,Startlist!B:H,6,FALSE)</f>
        <v>THOMAS BETON RACING</v>
      </c>
      <c r="I25" s="253" t="str">
        <f>VLOOKUP(B25,Results!B:Q,13,FALSE)</f>
        <v> 4.55,9</v>
      </c>
    </row>
    <row r="26" spans="1:9" s="224" customFormat="1" ht="15" customHeight="1">
      <c r="A26" s="248">
        <f t="shared" si="0"/>
        <v>19</v>
      </c>
      <c r="B26" s="249">
        <v>17</v>
      </c>
      <c r="C26" s="250" t="str">
        <f>VLOOKUP(B26,Startlist!B:F,2,FALSE)</f>
        <v>A6</v>
      </c>
      <c r="D26" s="255" t="str">
        <f>VLOOKUP(VLOOKUP(B26,Startlist!B:F,2,FALSE),'Class lookups'!A:B,2,FALSE)</f>
        <v>EMV3 2WD 1600 (N2, A6, R1, R2) </v>
      </c>
      <c r="E26" s="256" t="str">
        <f>CONCATENATE(VLOOKUP(B26,Startlist!B:H,3,FALSE)," / ",VLOOKUP(B26,Startlist!B:H,4,FALSE))</f>
        <v>Rasmus Uustulnd / Imre Kuusk</v>
      </c>
      <c r="F26" s="252" t="str">
        <f>VLOOKUP(B26,Startlist!B:F,5,FALSE)</f>
        <v>EST</v>
      </c>
      <c r="G26" s="251" t="str">
        <f>VLOOKUP(B26,Startlist!B:H,7,FALSE)</f>
        <v>Ford Fiesta R2</v>
      </c>
      <c r="H26" s="251" t="str">
        <f>VLOOKUP(B26,Startlist!B:H,6,FALSE)</f>
        <v>SAR-TECH MOTORSPORT</v>
      </c>
      <c r="I26" s="253" t="str">
        <f>VLOOKUP(B26,Results!B:Q,13,FALSE)</f>
        <v> 4.56,3</v>
      </c>
    </row>
    <row r="27" spans="1:9" s="224" customFormat="1" ht="15" customHeight="1">
      <c r="A27" s="248">
        <f t="shared" si="0"/>
        <v>20</v>
      </c>
      <c r="B27" s="249">
        <v>27</v>
      </c>
      <c r="C27" s="250" t="str">
        <f>VLOOKUP(B27,Startlist!B:F,2,FALSE)</f>
        <v>E10</v>
      </c>
      <c r="D27" s="255" t="str">
        <f>VLOOKUP(VLOOKUP(B27,Startlist!B:F,2,FALSE),'Class lookups'!A:B,2,FALSE)</f>
        <v>EMV6 (E10) </v>
      </c>
      <c r="E27" s="256" t="str">
        <f>CONCATENATE(VLOOKUP(B27,Startlist!B:H,3,FALSE)," / ",VLOOKUP(B27,Startlist!B:H,4,FALSE))</f>
        <v>Lembit Soe / Ahto Pihlas</v>
      </c>
      <c r="F27" s="252" t="str">
        <f>VLOOKUP(B27,Startlist!B:F,5,FALSE)</f>
        <v>EST</v>
      </c>
      <c r="G27" s="251" t="str">
        <f>VLOOKUP(B27,Startlist!B:H,7,FALSE)</f>
        <v>Toyota Starlet</v>
      </c>
      <c r="H27" s="251" t="str">
        <f>VLOOKUP(B27,Startlist!B:H,6,FALSE)</f>
        <v>SAR-TECH MOTORSPORT</v>
      </c>
      <c r="I27" s="253" t="str">
        <f>VLOOKUP(B27,Results!B:Q,13,FALSE)</f>
        <v> 4.57,1</v>
      </c>
    </row>
    <row r="28" spans="1:9" s="224" customFormat="1" ht="15" customHeight="1">
      <c r="A28" s="248">
        <f t="shared" si="0"/>
        <v>21</v>
      </c>
      <c r="B28" s="249">
        <v>49</v>
      </c>
      <c r="C28" s="250" t="str">
        <f>VLOOKUP(B28,Startlist!B:F,2,FALSE)</f>
        <v>A6</v>
      </c>
      <c r="D28" s="255" t="str">
        <f>VLOOKUP(VLOOKUP(B28,Startlist!B:F,2,FALSE),'Class lookups'!A:B,2,FALSE)</f>
        <v>EMV3 2WD 1600 (N2, A6, R1, R2) </v>
      </c>
      <c r="E28" s="256" t="str">
        <f>CONCATENATE(VLOOKUP(B28,Startlist!B:H,3,FALSE)," / ",VLOOKUP(B28,Startlist!B:H,4,FALSE))</f>
        <v>Niko-Pekka Nieminen / Kuldar Sikk</v>
      </c>
      <c r="F28" s="252" t="str">
        <f>VLOOKUP(B28,Startlist!B:F,5,FALSE)</f>
        <v>FIN / EST</v>
      </c>
      <c r="G28" s="251" t="str">
        <f>VLOOKUP(B28,Startlist!B:H,7,FALSE)</f>
        <v>Ford Fiesta R2</v>
      </c>
      <c r="H28" s="251" t="str">
        <f>VLOOKUP(B28,Startlist!B:H,6,FALSE)</f>
        <v>MM-MOTORSPORT</v>
      </c>
      <c r="I28" s="253" t="str">
        <f>VLOOKUP(B28,Results!B:Q,13,FALSE)</f>
        <v> 5.02,1</v>
      </c>
    </row>
    <row r="29" spans="1:9" s="224" customFormat="1" ht="15" customHeight="1">
      <c r="A29" s="248">
        <f t="shared" si="0"/>
        <v>22</v>
      </c>
      <c r="B29" s="249">
        <v>75</v>
      </c>
      <c r="C29" s="250" t="str">
        <f>VLOOKUP(B29,Startlist!B:F,2,FALSE)</f>
        <v>E12</v>
      </c>
      <c r="D29" s="255" t="str">
        <f>VLOOKUP(VLOOKUP(B29,Startlist!B:F,2,FALSE),'Class lookups'!A:B,2,FALSE)</f>
        <v>EMV8 (E12) </v>
      </c>
      <c r="E29" s="256" t="str">
        <f>CONCATENATE(VLOOKUP(B29,Startlist!B:H,3,FALSE)," / ",VLOOKUP(B29,Startlist!B:H,4,FALSE))</f>
        <v>Roman Sokolov / Alari Kupri</v>
      </c>
      <c r="F29" s="252" t="str">
        <f>VLOOKUP(B29,Startlist!B:F,5,FALSE)</f>
        <v>EST</v>
      </c>
      <c r="G29" s="251" t="str">
        <f>VLOOKUP(B29,Startlist!B:H,7,FALSE)</f>
        <v>Mitsubishi Lancer Evo 7</v>
      </c>
      <c r="H29" s="251" t="str">
        <f>VLOOKUP(B29,Startlist!B:H,6,FALSE)</f>
        <v>PSC MOTORSPORT</v>
      </c>
      <c r="I29" s="253" t="str">
        <f>VLOOKUP(B29,Results!B:Q,13,FALSE)</f>
        <v> 5.02,7</v>
      </c>
    </row>
    <row r="30" spans="1:9" s="224" customFormat="1" ht="15" customHeight="1">
      <c r="A30" s="248">
        <f t="shared" si="0"/>
        <v>23</v>
      </c>
      <c r="B30" s="249">
        <v>43</v>
      </c>
      <c r="C30" s="250" t="str">
        <f>VLOOKUP(B30,Startlist!B:F,2,FALSE)</f>
        <v>A6</v>
      </c>
      <c r="D30" s="255" t="str">
        <f>VLOOKUP(VLOOKUP(B30,Startlist!B:F,2,FALSE),'Class lookups'!A:B,2,FALSE)</f>
        <v>EMV3 2WD 1600 (N2, A6, R1, R2) </v>
      </c>
      <c r="E30" s="256" t="str">
        <f>CONCATENATE(VLOOKUP(B30,Startlist!B:H,3,FALSE)," / ",VLOOKUP(B30,Startlist!B:H,4,FALSE))</f>
        <v>Gustav Kruuda / Ken Järveoja</v>
      </c>
      <c r="F30" s="252" t="str">
        <f>VLOOKUP(B30,Startlist!B:F,5,FALSE)</f>
        <v>EST</v>
      </c>
      <c r="G30" s="251" t="str">
        <f>VLOOKUP(B30,Startlist!B:H,7,FALSE)</f>
        <v>Ford Fiesta</v>
      </c>
      <c r="H30" s="251" t="str">
        <f>VLOOKUP(B30,Startlist!B:H,6,FALSE)</f>
        <v>ME3 RALLYTEAM</v>
      </c>
      <c r="I30" s="253" t="str">
        <f>VLOOKUP(B30,Results!B:Q,13,FALSE)</f>
        <v> 5.03,5</v>
      </c>
    </row>
    <row r="31" spans="1:9" s="224" customFormat="1" ht="15" customHeight="1">
      <c r="A31" s="248">
        <f t="shared" si="0"/>
        <v>24</v>
      </c>
      <c r="B31" s="249">
        <v>44</v>
      </c>
      <c r="C31" s="250" t="str">
        <f>VLOOKUP(B31,Startlist!B:F,2,FALSE)</f>
        <v>A7</v>
      </c>
      <c r="D31" s="255" t="str">
        <f>VLOOKUP(VLOOKUP(B31,Startlist!B:F,2,FALSE),'Class lookups'!A:B,2,FALSE)</f>
        <v>EMV4 2WD 2000 (N3, A7, R3, R3T) </v>
      </c>
      <c r="E31" s="256" t="str">
        <f>CONCATENATE(VLOOKUP(B31,Startlist!B:H,3,FALSE)," / ",VLOOKUP(B31,Startlist!B:H,4,FALSE))</f>
        <v>Kevin Kuusik / Carl Terras</v>
      </c>
      <c r="F31" s="252" t="str">
        <f>VLOOKUP(B31,Startlist!B:F,5,FALSE)</f>
        <v>EST</v>
      </c>
      <c r="G31" s="251" t="str">
        <f>VLOOKUP(B31,Startlist!B:H,7,FALSE)</f>
        <v>Renault Clio Ragnotti</v>
      </c>
      <c r="H31" s="251" t="str">
        <f>VLOOKUP(B31,Startlist!B:H,6,FALSE)</f>
        <v>OT RACING</v>
      </c>
      <c r="I31" s="253" t="str">
        <f>VLOOKUP(B31,Results!B:Q,13,FALSE)</f>
        <v> 5.04,3</v>
      </c>
    </row>
    <row r="32" spans="1:9" s="224" customFormat="1" ht="15" customHeight="1">
      <c r="A32" s="248">
        <f t="shared" si="0"/>
        <v>25</v>
      </c>
      <c r="B32" s="249">
        <v>36</v>
      </c>
      <c r="C32" s="250" t="str">
        <f>VLOOKUP(B32,Startlist!B:F,2,FALSE)</f>
        <v>A8</v>
      </c>
      <c r="D32" s="255" t="str">
        <f>VLOOKUP(VLOOKUP(B32,Startlist!B:F,2,FALSE),'Class lookups'!A:B,2,FALSE)</f>
        <v>EMV1 4WD (A8, S2000, RRC, R4, R5, exp.WRC) </v>
      </c>
      <c r="E32" s="256" t="str">
        <f>CONCATENATE(VLOOKUP(B32,Startlist!B:H,3,FALSE)," / ",VLOOKUP(B32,Startlist!B:H,4,FALSE))</f>
        <v>Rünno Ubinhain / Riho Teinveld</v>
      </c>
      <c r="F32" s="252" t="str">
        <f>VLOOKUP(B32,Startlist!B:F,5,FALSE)</f>
        <v>EST</v>
      </c>
      <c r="G32" s="251" t="str">
        <f>VLOOKUP(B32,Startlist!B:H,7,FALSE)</f>
        <v>Subaru Impreza</v>
      </c>
      <c r="H32" s="251" t="str">
        <f>VLOOKUP(B32,Startlist!B:H,6,FALSE)</f>
        <v>KAUR MOTORSPORT</v>
      </c>
      <c r="I32" s="253" t="str">
        <f>VLOOKUP(B32,Results!B:Q,13,FALSE)</f>
        <v> 5.04,4</v>
      </c>
    </row>
    <row r="33" spans="1:9" s="224" customFormat="1" ht="15" customHeight="1">
      <c r="A33" s="248">
        <f t="shared" si="0"/>
        <v>26</v>
      </c>
      <c r="B33" s="249">
        <v>25</v>
      </c>
      <c r="C33" s="250" t="str">
        <f>VLOOKUP(B33,Startlist!B:F,2,FALSE)</f>
        <v>N4</v>
      </c>
      <c r="D33" s="255" t="str">
        <f>VLOOKUP(VLOOKUP(B33,Startlist!B:F,2,FALSE),'Class lookups'!A:B,2,FALSE)</f>
        <v>EMV2 (N4) </v>
      </c>
      <c r="E33" s="256" t="str">
        <f>CONCATENATE(VLOOKUP(B33,Startlist!B:H,3,FALSE)," / ",VLOOKUP(B33,Startlist!B:H,4,FALSE))</f>
        <v>Mait Maarend / Mihkel Kapp</v>
      </c>
      <c r="F33" s="252" t="str">
        <f>VLOOKUP(B33,Startlist!B:F,5,FALSE)</f>
        <v>EST</v>
      </c>
      <c r="G33" s="251" t="str">
        <f>VLOOKUP(B33,Startlist!B:H,7,FALSE)</f>
        <v>Mitsubishi Lancer Evo 10</v>
      </c>
      <c r="H33" s="251" t="str">
        <f>VLOOKUP(B33,Startlist!B:H,6,FALSE)</f>
        <v>ECOM MOTORSPORT</v>
      </c>
      <c r="I33" s="253" t="str">
        <f>VLOOKUP(B33,Results!B:Q,13,FALSE)</f>
        <v> 5.04,8</v>
      </c>
    </row>
    <row r="34" spans="1:9" s="224" customFormat="1" ht="15" customHeight="1">
      <c r="A34" s="248">
        <f t="shared" si="0"/>
        <v>27</v>
      </c>
      <c r="B34" s="249">
        <v>48</v>
      </c>
      <c r="C34" s="250" t="str">
        <f>VLOOKUP(B34,Startlist!B:F,2,FALSE)</f>
        <v>E11</v>
      </c>
      <c r="D34" s="255" t="str">
        <f>VLOOKUP(VLOOKUP(B34,Startlist!B:F,2,FALSE),'Class lookups'!A:B,2,FALSE)</f>
        <v>EMV7 (E11) </v>
      </c>
      <c r="E34" s="256" t="str">
        <f>CONCATENATE(VLOOKUP(B34,Startlist!B:H,3,FALSE)," / ",VLOOKUP(B34,Startlist!B:H,4,FALSE))</f>
        <v>Madis Vanaselja / Jaanus Hōbemägi</v>
      </c>
      <c r="F34" s="252" t="str">
        <f>VLOOKUP(B34,Startlist!B:F,5,FALSE)</f>
        <v>EST</v>
      </c>
      <c r="G34" s="251" t="str">
        <f>VLOOKUP(B34,Startlist!B:H,7,FALSE)</f>
        <v>BMW M3</v>
      </c>
      <c r="H34" s="251" t="str">
        <f>VLOOKUP(B34,Startlist!B:H,6,FALSE)</f>
        <v>LAITSE RALLYPARK</v>
      </c>
      <c r="I34" s="253" t="str">
        <f>VLOOKUP(B34,Results!B:Q,13,FALSE)</f>
        <v> 5.05,4</v>
      </c>
    </row>
    <row r="35" spans="1:9" s="224" customFormat="1" ht="15" customHeight="1">
      <c r="A35" s="248">
        <f t="shared" si="0"/>
        <v>28</v>
      </c>
      <c r="B35" s="249">
        <v>32</v>
      </c>
      <c r="C35" s="250" t="str">
        <f>VLOOKUP(B35,Startlist!B:F,2,FALSE)</f>
        <v>A6</v>
      </c>
      <c r="D35" s="255" t="str">
        <f>VLOOKUP(VLOOKUP(B35,Startlist!B:F,2,FALSE),'Class lookups'!A:B,2,FALSE)</f>
        <v>EMV3 2WD 1600 (N2, A6, R1, R2) </v>
      </c>
      <c r="E35" s="256" t="str">
        <f>CONCATENATE(VLOOKUP(B35,Startlist!B:H,3,FALSE)," / ",VLOOKUP(B35,Startlist!B:H,4,FALSE))</f>
        <v>Oliver Ojaperv / Jarno Talve</v>
      </c>
      <c r="F35" s="252" t="str">
        <f>VLOOKUP(B35,Startlist!B:F,5,FALSE)</f>
        <v>EST</v>
      </c>
      <c r="G35" s="251" t="str">
        <f>VLOOKUP(B35,Startlist!B:H,7,FALSE)</f>
        <v>Ford Fiesta R2</v>
      </c>
      <c r="H35" s="251" t="str">
        <f>VLOOKUP(B35,Startlist!B:H,6,FALSE)</f>
        <v>OT RACING</v>
      </c>
      <c r="I35" s="253" t="str">
        <f>VLOOKUP(B35,Results!B:Q,13,FALSE)</f>
        <v> 5.06,5</v>
      </c>
    </row>
    <row r="36" spans="1:9" s="224" customFormat="1" ht="15" customHeight="1">
      <c r="A36" s="248">
        <f t="shared" si="0"/>
        <v>29</v>
      </c>
      <c r="B36" s="249">
        <v>40</v>
      </c>
      <c r="C36" s="250" t="str">
        <f>VLOOKUP(B36,Startlist!B:F,2,FALSE)</f>
        <v>A6</v>
      </c>
      <c r="D36" s="255" t="str">
        <f>VLOOKUP(VLOOKUP(B36,Startlist!B:F,2,FALSE),'Class lookups'!A:B,2,FALSE)</f>
        <v>EMV3 2WD 1600 (N2, A6, R1, R2) </v>
      </c>
      <c r="E36" s="256" t="str">
        <f>CONCATENATE(VLOOKUP(B36,Startlist!B:H,3,FALSE)," / ",VLOOKUP(B36,Startlist!B:H,4,FALSE))</f>
        <v>Karl Tarrend / Mirko Kaunis</v>
      </c>
      <c r="F36" s="252" t="str">
        <f>VLOOKUP(B36,Startlist!B:F,5,FALSE)</f>
        <v>EST</v>
      </c>
      <c r="G36" s="251" t="str">
        <f>VLOOKUP(B36,Startlist!B:H,7,FALSE)</f>
        <v>Citroen C2 R2</v>
      </c>
      <c r="H36" s="251" t="str">
        <f>VLOOKUP(B36,Startlist!B:H,6,FALSE)</f>
        <v>G.M.RACING SK</v>
      </c>
      <c r="I36" s="253" t="str">
        <f>VLOOKUP(B36,Results!B:Q,13,FALSE)</f>
        <v> 5.07,9</v>
      </c>
    </row>
    <row r="37" spans="1:9" s="224" customFormat="1" ht="15" customHeight="1">
      <c r="A37" s="248">
        <f t="shared" si="0"/>
        <v>30</v>
      </c>
      <c r="B37" s="249">
        <v>51</v>
      </c>
      <c r="C37" s="250" t="str">
        <f>VLOOKUP(B37,Startlist!B:F,2,FALSE)</f>
        <v>E10</v>
      </c>
      <c r="D37" s="255" t="str">
        <f>VLOOKUP(VLOOKUP(B37,Startlist!B:F,2,FALSE),'Class lookups'!A:B,2,FALSE)</f>
        <v>EMV6 (E10) </v>
      </c>
      <c r="E37" s="256" t="str">
        <f>CONCATENATE(VLOOKUP(B37,Startlist!B:H,3,FALSE)," / ",VLOOKUP(B37,Startlist!B:H,4,FALSE))</f>
        <v>Kristjan Sinik / Martti Meetua</v>
      </c>
      <c r="F37" s="252" t="str">
        <f>VLOOKUP(B37,Startlist!B:F,5,FALSE)</f>
        <v>EST</v>
      </c>
      <c r="G37" s="251" t="str">
        <f>VLOOKUP(B37,Startlist!B:H,7,FALSE)</f>
        <v>Nissan Sunny</v>
      </c>
      <c r="H37" s="251" t="str">
        <f>VLOOKUP(B37,Startlist!B:H,6,FALSE)</f>
        <v>ERKI SPORT</v>
      </c>
      <c r="I37" s="253" t="str">
        <f>VLOOKUP(B37,Results!B:Q,13,FALSE)</f>
        <v> 5.11,6</v>
      </c>
    </row>
    <row r="38" spans="1:9" s="224" customFormat="1" ht="15" customHeight="1">
      <c r="A38" s="248">
        <f t="shared" si="0"/>
        <v>31</v>
      </c>
      <c r="B38" s="249">
        <v>52</v>
      </c>
      <c r="C38" s="250" t="str">
        <f>VLOOKUP(B38,Startlist!B:F,2,FALSE)</f>
        <v>N3</v>
      </c>
      <c r="D38" s="255" t="str">
        <f>VLOOKUP(VLOOKUP(B38,Startlist!B:F,2,FALSE),'Class lookups'!A:B,2,FALSE)</f>
        <v>EMV4 2WD 2000 (N3, A7, R3, R3T) </v>
      </c>
      <c r="E38" s="256" t="str">
        <f>CONCATENATE(VLOOKUP(B38,Startlist!B:H,3,FALSE)," / ",VLOOKUP(B38,Startlist!B:H,4,FALSE))</f>
        <v>Alexey Iofin / Evgeni Eviseev</v>
      </c>
      <c r="F38" s="252" t="str">
        <f>VLOOKUP(B38,Startlist!B:F,5,FALSE)</f>
        <v>RUS</v>
      </c>
      <c r="G38" s="251" t="str">
        <f>VLOOKUP(B38,Startlist!B:H,7,FALSE)</f>
        <v>Honda Civic</v>
      </c>
      <c r="H38" s="251" t="str">
        <f>VLOOKUP(B38,Startlist!B:H,6,FALSE)</f>
        <v>2WD RACING SERVICES</v>
      </c>
      <c r="I38" s="253" t="str">
        <f>VLOOKUP(B38,Results!B:Q,13,FALSE)</f>
        <v> 5.11,8</v>
      </c>
    </row>
    <row r="39" spans="1:9" s="224" customFormat="1" ht="15" customHeight="1">
      <c r="A39" s="248">
        <f t="shared" si="0"/>
        <v>32</v>
      </c>
      <c r="B39" s="249">
        <v>57</v>
      </c>
      <c r="C39" s="250" t="str">
        <f>VLOOKUP(B39,Startlist!B:F,2,FALSE)</f>
        <v>E12</v>
      </c>
      <c r="D39" s="255" t="str">
        <f>VLOOKUP(VLOOKUP(B39,Startlist!B:F,2,FALSE),'Class lookups'!A:B,2,FALSE)</f>
        <v>EMV8 (E12) </v>
      </c>
      <c r="E39" s="256" t="str">
        <f>CONCATENATE(VLOOKUP(B39,Startlist!B:H,3,FALSE)," / ",VLOOKUP(B39,Startlist!B:H,4,FALSE))</f>
        <v>Kaido Raiend / Hanno Hussar</v>
      </c>
      <c r="F39" s="252" t="str">
        <f>VLOOKUP(B39,Startlist!B:F,5,FALSE)</f>
        <v>EST</v>
      </c>
      <c r="G39" s="251" t="str">
        <f>VLOOKUP(B39,Startlist!B:H,7,FALSE)</f>
        <v>Mitsubishi Lancer Evo 6</v>
      </c>
      <c r="H39" s="251" t="str">
        <f>VLOOKUP(B39,Startlist!B:H,6,FALSE)</f>
        <v>OK TSK</v>
      </c>
      <c r="I39" s="253" t="str">
        <f>VLOOKUP(B39,Results!B:Q,13,FALSE)</f>
        <v> 5.13,0</v>
      </c>
    </row>
    <row r="40" spans="1:9" s="224" customFormat="1" ht="15" customHeight="1">
      <c r="A40" s="248">
        <f t="shared" si="0"/>
        <v>33</v>
      </c>
      <c r="B40" s="249">
        <v>64</v>
      </c>
      <c r="C40" s="250" t="str">
        <f>VLOOKUP(B40,Startlist!B:F,2,FALSE)</f>
        <v>E10</v>
      </c>
      <c r="D40" s="255" t="str">
        <f>VLOOKUP(VLOOKUP(B40,Startlist!B:F,2,FALSE),'Class lookups'!A:B,2,FALSE)</f>
        <v>EMV6 (E10) </v>
      </c>
      <c r="E40" s="256" t="str">
        <f>CONCATENATE(VLOOKUP(B40,Startlist!B:H,3,FALSE)," / ",VLOOKUP(B40,Startlist!B:H,4,FALSE))</f>
        <v>Margus Sarja / Taavi Audova</v>
      </c>
      <c r="F40" s="252" t="str">
        <f>VLOOKUP(B40,Startlist!B:F,5,FALSE)</f>
        <v>EST</v>
      </c>
      <c r="G40" s="251" t="str">
        <f>VLOOKUP(B40,Startlist!B:H,7,FALSE)</f>
        <v>Renault Clio</v>
      </c>
      <c r="H40" s="251" t="str">
        <f>VLOOKUP(B40,Startlist!B:H,6,FALSE)</f>
        <v>MS RACING</v>
      </c>
      <c r="I40" s="253" t="str">
        <f>VLOOKUP(B40,Results!B:Q,13,FALSE)</f>
        <v> 5.15,6</v>
      </c>
    </row>
    <row r="41" spans="1:9" s="224" customFormat="1" ht="15" customHeight="1">
      <c r="A41" s="248">
        <f t="shared" si="0"/>
        <v>34</v>
      </c>
      <c r="B41" s="249">
        <v>59</v>
      </c>
      <c r="C41" s="250" t="str">
        <f>VLOOKUP(B41,Startlist!B:F,2,FALSE)</f>
        <v>E9</v>
      </c>
      <c r="D41" s="255" t="str">
        <f>VLOOKUP(VLOOKUP(B41,Startlist!B:F,2,FALSE),'Class lookups'!A:B,2,FALSE)</f>
        <v>EMV5 (E9) </v>
      </c>
      <c r="E41" s="256" t="str">
        <f>CONCATENATE(VLOOKUP(B41,Startlist!B:H,3,FALSE)," / ",VLOOKUP(B41,Startlist!B:H,4,FALSE))</f>
        <v>Rainer Meus / Kaupo Vana</v>
      </c>
      <c r="F41" s="252" t="str">
        <f>VLOOKUP(B41,Startlist!B:F,5,FALSE)</f>
        <v>EST</v>
      </c>
      <c r="G41" s="251" t="str">
        <f>VLOOKUP(B41,Startlist!B:H,7,FALSE)</f>
        <v>LADA VFTS</v>
      </c>
      <c r="H41" s="251" t="str">
        <f>VLOOKUP(B41,Startlist!B:H,6,FALSE)</f>
        <v>PROREHV RALLY TEAM</v>
      </c>
      <c r="I41" s="253" t="str">
        <f>VLOOKUP(B41,Results!B:Q,13,FALSE)</f>
        <v> 5.17,1</v>
      </c>
    </row>
    <row r="42" spans="1:9" s="224" customFormat="1" ht="15" customHeight="1">
      <c r="A42" s="248">
        <f t="shared" si="0"/>
        <v>35</v>
      </c>
      <c r="B42" s="249">
        <v>61</v>
      </c>
      <c r="C42" s="250" t="str">
        <f>VLOOKUP(B42,Startlist!B:F,2,FALSE)</f>
        <v>E10</v>
      </c>
      <c r="D42" s="255" t="str">
        <f>VLOOKUP(VLOOKUP(B42,Startlist!B:F,2,FALSE),'Class lookups'!A:B,2,FALSE)</f>
        <v>EMV6 (E10) </v>
      </c>
      <c r="E42" s="256" t="str">
        <f>CONCATENATE(VLOOKUP(B42,Startlist!B:H,3,FALSE)," / ",VLOOKUP(B42,Startlist!B:H,4,FALSE))</f>
        <v>Taavo Tigane / Eero Viljus</v>
      </c>
      <c r="F42" s="252" t="str">
        <f>VLOOKUP(B42,Startlist!B:F,5,FALSE)</f>
        <v>EST</v>
      </c>
      <c r="G42" s="251" t="str">
        <f>VLOOKUP(B42,Startlist!B:H,7,FALSE)</f>
        <v>Nissan Sunny</v>
      </c>
      <c r="H42" s="251" t="str">
        <f>VLOOKUP(B42,Startlist!B:H,6,FALSE)</f>
        <v>RS RACING</v>
      </c>
      <c r="I42" s="253" t="str">
        <f>VLOOKUP(B42,Results!B:Q,13,FALSE)</f>
        <v> 5.19,0</v>
      </c>
    </row>
    <row r="43" spans="1:9" s="224" customFormat="1" ht="15" customHeight="1">
      <c r="A43" s="248">
        <f t="shared" si="0"/>
        <v>36</v>
      </c>
      <c r="B43" s="249">
        <v>69</v>
      </c>
      <c r="C43" s="250" t="str">
        <f>VLOOKUP(B43,Startlist!B:F,2,FALSE)</f>
        <v>E10</v>
      </c>
      <c r="D43" s="255" t="str">
        <f>VLOOKUP(VLOOKUP(B43,Startlist!B:F,2,FALSE),'Class lookups'!A:B,2,FALSE)</f>
        <v>EMV6 (E10) </v>
      </c>
      <c r="E43" s="256" t="str">
        <f>CONCATENATE(VLOOKUP(B43,Startlist!B:H,3,FALSE)," / ",VLOOKUP(B43,Startlist!B:H,4,FALSE))</f>
        <v>Marko Ringenberg / Martin Valter</v>
      </c>
      <c r="F43" s="252" t="str">
        <f>VLOOKUP(B43,Startlist!B:F,5,FALSE)</f>
        <v>EST</v>
      </c>
      <c r="G43" s="251" t="str">
        <f>VLOOKUP(B43,Startlist!B:H,7,FALSE)</f>
        <v>Opel Ascona</v>
      </c>
      <c r="H43" s="251" t="str">
        <f>VLOOKUP(B43,Startlist!B:H,6,FALSE)</f>
        <v>ECOM MOTORSPORT</v>
      </c>
      <c r="I43" s="253" t="str">
        <f>VLOOKUP(B43,Results!B:Q,13,FALSE)</f>
        <v> 5.21,2</v>
      </c>
    </row>
    <row r="44" spans="1:9" s="224" customFormat="1" ht="15" customHeight="1">
      <c r="A44" s="248">
        <f t="shared" si="0"/>
        <v>37</v>
      </c>
      <c r="B44" s="249">
        <v>60</v>
      </c>
      <c r="C44" s="250" t="str">
        <f>VLOOKUP(B44,Startlist!B:F,2,FALSE)</f>
        <v>N3</v>
      </c>
      <c r="D44" s="255" t="str">
        <f>VLOOKUP(VLOOKUP(B44,Startlist!B:F,2,FALSE),'Class lookups'!A:B,2,FALSE)</f>
        <v>EMV4 2WD 2000 (N3, A7, R3, R3T) </v>
      </c>
      <c r="E44" s="256" t="str">
        <f>CONCATENATE(VLOOKUP(B44,Startlist!B:H,3,FALSE)," / ",VLOOKUP(B44,Startlist!B:H,4,FALSE))</f>
        <v>Martin Vatter / Oliver Peebo</v>
      </c>
      <c r="F44" s="252" t="str">
        <f>VLOOKUP(B44,Startlist!B:F,5,FALSE)</f>
        <v>EST</v>
      </c>
      <c r="G44" s="251" t="str">
        <f>VLOOKUP(B44,Startlist!B:H,7,FALSE)</f>
        <v>Honda Civic Type-R</v>
      </c>
      <c r="H44" s="251" t="str">
        <f>VLOOKUP(B44,Startlist!B:H,6,FALSE)</f>
        <v>TIKKRI MOTORSPORT</v>
      </c>
      <c r="I44" s="253" t="str">
        <f>VLOOKUP(B44,Results!B:Q,13,FALSE)</f>
        <v> 5.25,0</v>
      </c>
    </row>
    <row r="45" spans="1:9" s="224" customFormat="1" ht="15" customHeight="1">
      <c r="A45" s="248">
        <f t="shared" si="0"/>
        <v>38</v>
      </c>
      <c r="B45" s="249">
        <v>55</v>
      </c>
      <c r="C45" s="250" t="str">
        <f>VLOOKUP(B45,Startlist!B:F,2,FALSE)</f>
        <v>E10</v>
      </c>
      <c r="D45" s="255" t="str">
        <f>VLOOKUP(VLOOKUP(B45,Startlist!B:F,2,FALSE),'Class lookups'!A:B,2,FALSE)</f>
        <v>EMV6 (E10) </v>
      </c>
      <c r="E45" s="256" t="str">
        <f>CONCATENATE(VLOOKUP(B45,Startlist!B:H,3,FALSE)," / ",VLOOKUP(B45,Startlist!B:H,4,FALSE))</f>
        <v>Simo Saar / Janek Tamm</v>
      </c>
      <c r="F45" s="252" t="str">
        <f>VLOOKUP(B45,Startlist!B:F,5,FALSE)</f>
        <v>EST</v>
      </c>
      <c r="G45" s="251" t="str">
        <f>VLOOKUP(B45,Startlist!B:H,7,FALSE)</f>
        <v>Renault Clio</v>
      </c>
      <c r="H45" s="251" t="str">
        <f>VLOOKUP(B45,Startlist!B:H,6,FALSE)</f>
        <v>PSC MOTORSPORT</v>
      </c>
      <c r="I45" s="253" t="str">
        <f>VLOOKUP(B45,Results!B:Q,13,FALSE)</f>
        <v> 5.26,0</v>
      </c>
    </row>
    <row r="46" spans="1:9" s="224" customFormat="1" ht="15" customHeight="1">
      <c r="A46" s="248">
        <f t="shared" si="0"/>
        <v>39</v>
      </c>
      <c r="B46" s="249">
        <v>66</v>
      </c>
      <c r="C46" s="250" t="str">
        <f>VLOOKUP(B46,Startlist!B:F,2,FALSE)</f>
        <v>E10</v>
      </c>
      <c r="D46" s="255" t="str">
        <f>VLOOKUP(VLOOKUP(B46,Startlist!B:F,2,FALSE),'Class lookups'!A:B,2,FALSE)</f>
        <v>EMV6 (E10) </v>
      </c>
      <c r="E46" s="256" t="str">
        <f>CONCATENATE(VLOOKUP(B46,Startlist!B:H,3,FALSE)," / ",VLOOKUP(B46,Startlist!B:H,4,FALSE))</f>
        <v>Kasper Koosa / Siim Korsten</v>
      </c>
      <c r="F46" s="252" t="str">
        <f>VLOOKUP(B46,Startlist!B:F,5,FALSE)</f>
        <v>EST</v>
      </c>
      <c r="G46" s="251" t="str">
        <f>VLOOKUP(B46,Startlist!B:H,7,FALSE)</f>
        <v>Nissan Sunny</v>
      </c>
      <c r="H46" s="251" t="str">
        <f>VLOOKUP(B46,Startlist!B:H,6,FALSE)</f>
        <v>ECOM MOTORSPORT</v>
      </c>
      <c r="I46" s="253" t="str">
        <f>VLOOKUP(B46,Results!B:Q,13,FALSE)</f>
        <v> 5.26,4</v>
      </c>
    </row>
    <row r="47" spans="1:9" s="224" customFormat="1" ht="15" customHeight="1">
      <c r="A47" s="248">
        <f t="shared" si="0"/>
        <v>40</v>
      </c>
      <c r="B47" s="249">
        <v>76</v>
      </c>
      <c r="C47" s="250" t="str">
        <f>VLOOKUP(B47,Startlist!B:F,2,FALSE)</f>
        <v>E10</v>
      </c>
      <c r="D47" s="255" t="str">
        <f>VLOOKUP(VLOOKUP(B47,Startlist!B:F,2,FALSE),'Class lookups'!A:B,2,FALSE)</f>
        <v>EMV6 (E10) </v>
      </c>
      <c r="E47" s="256" t="str">
        <f>CONCATENATE(VLOOKUP(B47,Startlist!B:H,3,FALSE)," / ",VLOOKUP(B47,Startlist!B:H,4,FALSE))</f>
        <v>Peep Trave / Siim Sooäär</v>
      </c>
      <c r="F47" s="252" t="str">
        <f>VLOOKUP(B47,Startlist!B:F,5,FALSE)</f>
        <v>EST</v>
      </c>
      <c r="G47" s="251" t="str">
        <f>VLOOKUP(B47,Startlist!B:H,7,FALSE)</f>
        <v>Mitsubishi Colt</v>
      </c>
      <c r="H47" s="251" t="str">
        <f>VLOOKUP(B47,Startlist!B:H,6,FALSE)</f>
        <v>SAR-TECH MOTORSPORT</v>
      </c>
      <c r="I47" s="253" t="str">
        <f>VLOOKUP(B47,Results!B:Q,13,FALSE)</f>
        <v> 5.30,7</v>
      </c>
    </row>
    <row r="48" spans="1:9" s="224" customFormat="1" ht="15" customHeight="1">
      <c r="A48" s="248">
        <f t="shared" si="0"/>
        <v>41</v>
      </c>
      <c r="B48" s="249">
        <v>73</v>
      </c>
      <c r="C48" s="250" t="str">
        <f>VLOOKUP(B48,Startlist!B:F,2,FALSE)</f>
        <v>E10</v>
      </c>
      <c r="D48" s="255" t="str">
        <f>VLOOKUP(VLOOKUP(B48,Startlist!B:F,2,FALSE),'Class lookups'!A:B,2,FALSE)</f>
        <v>EMV6 (E10) </v>
      </c>
      <c r="E48" s="256" t="str">
        <f>CONCATENATE(VLOOKUP(B48,Startlist!B:H,3,FALSE)," / ",VLOOKUP(B48,Startlist!B:H,4,FALSE))</f>
        <v>Erkko East / Margus Brant</v>
      </c>
      <c r="F48" s="252" t="str">
        <f>VLOOKUP(B48,Startlist!B:F,5,FALSE)</f>
        <v>EST</v>
      </c>
      <c r="G48" s="251" t="str">
        <f>VLOOKUP(B48,Startlist!B:H,7,FALSE)</f>
        <v>Ford Escort RS 2000</v>
      </c>
      <c r="H48" s="251" t="str">
        <f>VLOOKUP(B48,Startlist!B:H,6,FALSE)</f>
        <v>OT RACING</v>
      </c>
      <c r="I48" s="253" t="str">
        <f>VLOOKUP(B48,Results!B:Q,13,FALSE)</f>
        <v> 5.34,2</v>
      </c>
    </row>
    <row r="49" spans="1:9" s="224" customFormat="1" ht="15" customHeight="1">
      <c r="A49" s="248">
        <f t="shared" si="0"/>
        <v>42</v>
      </c>
      <c r="B49" s="249">
        <v>65</v>
      </c>
      <c r="C49" s="250" t="str">
        <f>VLOOKUP(B49,Startlist!B:F,2,FALSE)</f>
        <v>E11</v>
      </c>
      <c r="D49" s="255" t="str">
        <f>VLOOKUP(VLOOKUP(B49,Startlist!B:F,2,FALSE),'Class lookups'!A:B,2,FALSE)</f>
        <v>EMV7 (E11) </v>
      </c>
      <c r="E49" s="256" t="str">
        <f>CONCATENATE(VLOOKUP(B49,Startlist!B:H,3,FALSE)," / ",VLOOKUP(B49,Startlist!B:H,4,FALSE))</f>
        <v>Ülari Randmer / Linnar Simmo</v>
      </c>
      <c r="F49" s="252" t="str">
        <f>VLOOKUP(B49,Startlist!B:F,5,FALSE)</f>
        <v>EST</v>
      </c>
      <c r="G49" s="251" t="str">
        <f>VLOOKUP(B49,Startlist!B:H,7,FALSE)</f>
        <v>BMW 316</v>
      </c>
      <c r="H49" s="251" t="str">
        <f>VLOOKUP(B49,Startlist!B:H,6,FALSE)</f>
        <v>MS RACING</v>
      </c>
      <c r="I49" s="253" t="str">
        <f>VLOOKUP(B49,Results!B:Q,13,FALSE)</f>
        <v> 5.39,9</v>
      </c>
    </row>
    <row r="50" spans="1:9" s="224" customFormat="1" ht="15" customHeight="1">
      <c r="A50" s="248">
        <f t="shared" si="0"/>
        <v>43</v>
      </c>
      <c r="B50" s="249">
        <v>71</v>
      </c>
      <c r="C50" s="250" t="str">
        <f>VLOOKUP(B50,Startlist!B:F,2,FALSE)</f>
        <v>E9</v>
      </c>
      <c r="D50" s="255" t="str">
        <f>VLOOKUP(VLOOKUP(B50,Startlist!B:F,2,FALSE),'Class lookups'!A:B,2,FALSE)</f>
        <v>EMV5 (E9) </v>
      </c>
      <c r="E50" s="256" t="str">
        <f>CONCATENATE(VLOOKUP(B50,Startlist!B:H,3,FALSE)," / ",VLOOKUP(B50,Startlist!B:H,4,FALSE))</f>
        <v>Henri Franke / Alain Sivous</v>
      </c>
      <c r="F50" s="252" t="str">
        <f>VLOOKUP(B50,Startlist!B:F,5,FALSE)</f>
        <v>EST</v>
      </c>
      <c r="G50" s="251" t="str">
        <f>VLOOKUP(B50,Startlist!B:H,7,FALSE)</f>
        <v>Suzuki Baleno</v>
      </c>
      <c r="H50" s="251" t="str">
        <f>VLOOKUP(B50,Startlist!B:H,6,FALSE)</f>
        <v>ECOM MOTORSPORT</v>
      </c>
      <c r="I50" s="253" t="str">
        <f>VLOOKUP(B50,Results!B:Q,13,FALSE)</f>
        <v> 5.44,1</v>
      </c>
    </row>
    <row r="51" spans="1:9" s="224" customFormat="1" ht="15" customHeight="1">
      <c r="A51" s="248">
        <f t="shared" si="0"/>
        <v>44</v>
      </c>
      <c r="B51" s="249">
        <v>80</v>
      </c>
      <c r="C51" s="250" t="str">
        <f>VLOOKUP(B51,Startlist!B:F,2,FALSE)</f>
        <v>E13</v>
      </c>
      <c r="D51" s="255" t="str">
        <f>VLOOKUP(VLOOKUP(B51,Startlist!B:F,2,FALSE),'Class lookups'!A:B,2,FALSE)</f>
        <v>EMV9 (E13) </v>
      </c>
      <c r="E51" s="256" t="str">
        <f>CONCATENATE(VLOOKUP(B51,Startlist!B:H,3,FALSE)," / ",VLOOKUP(B51,Startlist!B:H,4,FALSE))</f>
        <v>Taavi Niinemets / Marco Prems</v>
      </c>
      <c r="F51" s="252" t="str">
        <f>VLOOKUP(B51,Startlist!B:F,5,FALSE)</f>
        <v>EST</v>
      </c>
      <c r="G51" s="251" t="str">
        <f>VLOOKUP(B51,Startlist!B:H,7,FALSE)</f>
        <v>GAZ 51A</v>
      </c>
      <c r="H51" s="251" t="str">
        <f>VLOOKUP(B51,Startlist!B:H,6,FALSE)</f>
        <v>GAZ RALLIKLUBI</v>
      </c>
      <c r="I51" s="253" t="str">
        <f>VLOOKUP(B51,Results!B:Q,13,FALSE)</f>
        <v> 6.02,8</v>
      </c>
    </row>
    <row r="52" spans="1:9" s="224" customFormat="1" ht="15" customHeight="1">
      <c r="A52" s="248">
        <f t="shared" si="0"/>
        <v>45</v>
      </c>
      <c r="B52" s="249">
        <v>82</v>
      </c>
      <c r="C52" s="250" t="str">
        <f>VLOOKUP(B52,Startlist!B:F,2,FALSE)</f>
        <v>E13</v>
      </c>
      <c r="D52" s="255" t="str">
        <f>VLOOKUP(VLOOKUP(B52,Startlist!B:F,2,FALSE),'Class lookups'!A:B,2,FALSE)</f>
        <v>EMV9 (E13) </v>
      </c>
      <c r="E52" s="256" t="str">
        <f>CONCATENATE(VLOOKUP(B52,Startlist!B:H,3,FALSE)," / ",VLOOKUP(B52,Startlist!B:H,4,FALSE))</f>
        <v>Rainer Tuberik / Raido Vetesina</v>
      </c>
      <c r="F52" s="252" t="str">
        <f>VLOOKUP(B52,Startlist!B:F,5,FALSE)</f>
        <v>EST</v>
      </c>
      <c r="G52" s="251" t="str">
        <f>VLOOKUP(B52,Startlist!B:H,7,FALSE)</f>
        <v>GAZ 51</v>
      </c>
      <c r="H52" s="251" t="str">
        <f>VLOOKUP(B52,Startlist!B:H,6,FALSE)</f>
        <v>GAZ RALLIKLUBI</v>
      </c>
      <c r="I52" s="253" t="str">
        <f>VLOOKUP(B52,Results!B:Q,13,FALSE)</f>
        <v> 6.10,6</v>
      </c>
    </row>
    <row r="53" spans="1:9" s="224" customFormat="1" ht="15" customHeight="1">
      <c r="A53" s="248">
        <f t="shared" si="0"/>
        <v>46</v>
      </c>
      <c r="B53" s="249">
        <v>89</v>
      </c>
      <c r="C53" s="250" t="str">
        <f>VLOOKUP(B53,Startlist!B:F,2,FALSE)</f>
        <v>E13</v>
      </c>
      <c r="D53" s="255" t="str">
        <f>VLOOKUP(VLOOKUP(B53,Startlist!B:F,2,FALSE),'Class lookups'!A:B,2,FALSE)</f>
        <v>EMV9 (E13) </v>
      </c>
      <c r="E53" s="256" t="str">
        <f>CONCATENATE(VLOOKUP(B53,Startlist!B:H,3,FALSE)," / ",VLOOKUP(B53,Startlist!B:H,4,FALSE))</f>
        <v>Kristo Laadre / Andres Lichtfeldt</v>
      </c>
      <c r="F53" s="252" t="str">
        <f>VLOOKUP(B53,Startlist!B:F,5,FALSE)</f>
        <v>EST</v>
      </c>
      <c r="G53" s="251" t="str">
        <f>VLOOKUP(B53,Startlist!B:H,7,FALSE)</f>
        <v>GAZ 51</v>
      </c>
      <c r="H53" s="251" t="str">
        <f>VLOOKUP(B53,Startlist!B:H,6,FALSE)</f>
        <v>GAZ RALLIKLUBI</v>
      </c>
      <c r="I53" s="253" t="str">
        <f>VLOOKUP(B53,Results!B:Q,13,FALSE)</f>
        <v> 6.16,0</v>
      </c>
    </row>
    <row r="54" spans="1:9" s="224" customFormat="1" ht="15" customHeight="1">
      <c r="A54" s="248">
        <f t="shared" si="0"/>
        <v>47</v>
      </c>
      <c r="B54" s="249">
        <v>85</v>
      </c>
      <c r="C54" s="250" t="str">
        <f>VLOOKUP(B54,Startlist!B:F,2,FALSE)</f>
        <v>E13</v>
      </c>
      <c r="D54" s="255" t="str">
        <f>VLOOKUP(VLOOKUP(B54,Startlist!B:F,2,FALSE),'Class lookups'!A:B,2,FALSE)</f>
        <v>EMV9 (E13) </v>
      </c>
      <c r="E54" s="256" t="str">
        <f>CONCATENATE(VLOOKUP(B54,Startlist!B:H,3,FALSE)," / ",VLOOKUP(B54,Startlist!B:H,4,FALSE))</f>
        <v>Jüri Lindmets / Nele Helü</v>
      </c>
      <c r="F54" s="252" t="str">
        <f>VLOOKUP(B54,Startlist!B:F,5,FALSE)</f>
        <v>EST</v>
      </c>
      <c r="G54" s="251" t="str">
        <f>VLOOKUP(B54,Startlist!B:H,7,FALSE)</f>
        <v>GAZ 51A</v>
      </c>
      <c r="H54" s="251" t="str">
        <f>VLOOKUP(B54,Startlist!B:H,6,FALSE)</f>
        <v>GAZ RALLIKLUBI</v>
      </c>
      <c r="I54" s="253" t="str">
        <f>VLOOKUP(B54,Results!B:Q,13,FALSE)</f>
        <v> 6.24,8</v>
      </c>
    </row>
    <row r="55" spans="1:9" s="224" customFormat="1" ht="15" customHeight="1">
      <c r="A55" s="248">
        <f t="shared" si="0"/>
        <v>48</v>
      </c>
      <c r="B55" s="249">
        <v>81</v>
      </c>
      <c r="C55" s="250" t="str">
        <f>VLOOKUP(B55,Startlist!B:F,2,FALSE)</f>
        <v>E13</v>
      </c>
      <c r="D55" s="255" t="str">
        <f>VLOOKUP(VLOOKUP(B55,Startlist!B:F,2,FALSE),'Class lookups'!A:B,2,FALSE)</f>
        <v>EMV9 (E13) </v>
      </c>
      <c r="E55" s="256" t="str">
        <f>CONCATENATE(VLOOKUP(B55,Startlist!B:H,3,FALSE)," / ",VLOOKUP(B55,Startlist!B:H,4,FALSE))</f>
        <v>Sigmar Tammemägi / Arno Kuus</v>
      </c>
      <c r="F55" s="252" t="str">
        <f>VLOOKUP(B55,Startlist!B:F,5,FALSE)</f>
        <v>EST</v>
      </c>
      <c r="G55" s="251" t="str">
        <f>VLOOKUP(B55,Startlist!B:H,7,FALSE)</f>
        <v>GAZ 53</v>
      </c>
      <c r="H55" s="251" t="str">
        <f>VLOOKUP(B55,Startlist!B:H,6,FALSE)</f>
        <v>LIGUR RACING</v>
      </c>
      <c r="I55" s="253" t="str">
        <f>VLOOKUP(B55,Results!B:Q,13,FALSE)</f>
        <v> 6.29,9</v>
      </c>
    </row>
    <row r="56" spans="1:9" s="224" customFormat="1" ht="15" customHeight="1">
      <c r="A56" s="248">
        <f t="shared" si="0"/>
        <v>49</v>
      </c>
      <c r="B56" s="249">
        <v>87</v>
      </c>
      <c r="C56" s="250" t="str">
        <f>VLOOKUP(B56,Startlist!B:F,2,FALSE)</f>
        <v>E13</v>
      </c>
      <c r="D56" s="255" t="str">
        <f>VLOOKUP(VLOOKUP(B56,Startlist!B:F,2,FALSE),'Class lookups'!A:B,2,FALSE)</f>
        <v>EMV9 (E13) </v>
      </c>
      <c r="E56" s="256" t="str">
        <f>CONCATENATE(VLOOKUP(B56,Startlist!B:H,3,FALSE)," / ",VLOOKUP(B56,Startlist!B:H,4,FALSE))</f>
        <v>Rünno Niitsalu / Kristjan Karu</v>
      </c>
      <c r="F56" s="252" t="str">
        <f>VLOOKUP(B56,Startlist!B:F,5,FALSE)</f>
        <v>EST</v>
      </c>
      <c r="G56" s="251" t="str">
        <f>VLOOKUP(B56,Startlist!B:H,7,FALSE)</f>
        <v>GAZ 53</v>
      </c>
      <c r="H56" s="251" t="str">
        <f>VLOOKUP(B56,Startlist!B:H,6,FALSE)</f>
        <v>GAZ RALLIKLUBI</v>
      </c>
      <c r="I56" s="253" t="str">
        <f>VLOOKUP(B56,Results!B:Q,13,FALSE)</f>
        <v> 6.42,4</v>
      </c>
    </row>
    <row r="57" s="224" customFormat="1" ht="12.75">
      <c r="I57" s="235"/>
    </row>
    <row r="58" s="224" customFormat="1" ht="12.75">
      <c r="I58" s="235"/>
    </row>
    <row r="59" s="224" customFormat="1" ht="12.75">
      <c r="I59" s="235"/>
    </row>
    <row r="60" s="224" customFormat="1" ht="12.75">
      <c r="I60" s="235"/>
    </row>
    <row r="61" s="224" customFormat="1" ht="12.75">
      <c r="I61" s="235"/>
    </row>
    <row r="62" s="224" customFormat="1" ht="12.75">
      <c r="I62" s="235"/>
    </row>
    <row r="63" s="224" customFormat="1" ht="12.75">
      <c r="I63" s="235"/>
    </row>
    <row r="64" s="224" customFormat="1" ht="12.75">
      <c r="I64" s="235"/>
    </row>
    <row r="65" s="224" customFormat="1" ht="12.75">
      <c r="I65" s="235"/>
    </row>
    <row r="66" s="224" customFormat="1" ht="12.75">
      <c r="I66" s="235"/>
    </row>
    <row r="67" s="224" customFormat="1" ht="12.75">
      <c r="I67" s="235"/>
    </row>
    <row r="68" s="224" customFormat="1" ht="12.75">
      <c r="I68" s="235"/>
    </row>
    <row r="69" s="224" customFormat="1" ht="12.75">
      <c r="I69" s="235"/>
    </row>
    <row r="70" s="224" customFormat="1" ht="12.75">
      <c r="I70" s="235"/>
    </row>
    <row r="71" s="224" customFormat="1" ht="12.75">
      <c r="I71" s="235"/>
    </row>
    <row r="72" s="224" customFormat="1" ht="12.75">
      <c r="I72" s="235"/>
    </row>
    <row r="73" s="224" customFormat="1" ht="12.75">
      <c r="I73" s="235"/>
    </row>
    <row r="74" s="224" customFormat="1" ht="12.75">
      <c r="I74" s="235"/>
    </row>
  </sheetData>
  <autoFilter ref="A7:I41"/>
  <mergeCells count="3">
    <mergeCell ref="B2:H2"/>
    <mergeCell ref="B3:H3"/>
    <mergeCell ref="B4:H4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1:IV20"/>
  <sheetViews>
    <sheetView workbookViewId="0" topLeftCell="A1">
      <selection activeCell="A7" sqref="A7"/>
    </sheetView>
  </sheetViews>
  <sheetFormatPr defaultColWidth="9.140625" defaultRowHeight="12.75"/>
  <cols>
    <col min="1" max="1" width="5.28125" style="32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20" customWidth="1"/>
  </cols>
  <sheetData>
    <row r="1" spans="5:8" ht="15.75">
      <c r="E1" s="1" t="str">
        <f>Startlist!$F1</f>
        <v> </v>
      </c>
      <c r="H1" s="124"/>
    </row>
    <row r="2" spans="2:8" ht="15" customHeight="1">
      <c r="B2" s="2"/>
      <c r="C2" s="3"/>
      <c r="E2" s="1" t="str">
        <f>Startlist!$F4</f>
        <v>Tartu Rally 2014</v>
      </c>
      <c r="H2" s="125"/>
    </row>
    <row r="3" spans="2:8" ht="15">
      <c r="B3" s="2"/>
      <c r="C3" s="3"/>
      <c r="E3" s="54" t="str">
        <f>Startlist!$F5</f>
        <v>September 12.-13.2014</v>
      </c>
      <c r="H3" s="125"/>
    </row>
    <row r="4" spans="2:8" ht="15">
      <c r="B4" s="2"/>
      <c r="C4" s="3"/>
      <c r="E4" s="54" t="str">
        <f>Startlist!$F6</f>
        <v>Tartu, Tartumaa</v>
      </c>
      <c r="H4" s="125"/>
    </row>
    <row r="5" spans="3:8" ht="15" customHeight="1">
      <c r="C5" s="3"/>
      <c r="H5" s="125"/>
    </row>
    <row r="6" spans="2:8" ht="15.75" customHeight="1">
      <c r="B6" s="105" t="s">
        <v>468</v>
      </c>
      <c r="C6" s="3"/>
      <c r="H6" s="104"/>
    </row>
    <row r="7" spans="1:8" ht="12.75">
      <c r="A7" s="224"/>
      <c r="B7" s="243" t="s">
        <v>362</v>
      </c>
      <c r="C7" s="241" t="s">
        <v>344</v>
      </c>
      <c r="D7" s="241" t="s">
        <v>345</v>
      </c>
      <c r="E7" s="241"/>
      <c r="F7" s="244" t="s">
        <v>359</v>
      </c>
      <c r="G7" s="245" t="s">
        <v>358</v>
      </c>
      <c r="H7" s="242" t="s">
        <v>352</v>
      </c>
    </row>
    <row r="8" spans="1:8" ht="15" customHeight="1">
      <c r="A8" s="248">
        <v>1</v>
      </c>
      <c r="B8" s="266">
        <v>15</v>
      </c>
      <c r="C8" s="250" t="str">
        <f>VLOOKUP(B8,Startlist!B:F,2,FALSE)</f>
        <v>A6</v>
      </c>
      <c r="D8" s="251" t="str">
        <f>CONCATENATE(VLOOKUP(B8,Startlist!B:H,3,FALSE)," / ",VLOOKUP(B8,Startlist!B:H,4,FALSE))</f>
        <v>Sander Pärn / James Morgan</v>
      </c>
      <c r="E8" s="252" t="str">
        <f>VLOOKUP(B8,Startlist!B:F,5,FALSE)</f>
        <v>EST / GB</v>
      </c>
      <c r="F8" s="251" t="str">
        <f>VLOOKUP(B8,Startlist!B:H,7,FALSE)</f>
        <v>Ford Fiesta R2</v>
      </c>
      <c r="G8" s="251" t="str">
        <f>VLOOKUP(B8,Startlist!B:H,6,FALSE)</f>
        <v>SP RALLY PROJECT</v>
      </c>
      <c r="H8" s="254" t="str">
        <f>VLOOKUP(B8,Results!B:Q,16,FALSE)</f>
        <v>44.14,0</v>
      </c>
    </row>
    <row r="9" spans="1:256" ht="15" customHeight="1">
      <c r="A9" s="248">
        <f aca="true" t="shared" si="0" ref="A9:A16">A8+1</f>
        <v>2</v>
      </c>
      <c r="B9" s="266">
        <v>31</v>
      </c>
      <c r="C9" s="250" t="str">
        <f>VLOOKUP(B9,Startlist!B:F,2,FALSE)</f>
        <v>A6</v>
      </c>
      <c r="D9" s="251" t="str">
        <f>CONCATENATE(VLOOKUP(B9,Startlist!B:H,3,FALSE)," / ",VLOOKUP(B9,Startlist!B:H,4,FALSE))</f>
        <v>Rainer Rohtmets / Rauno Rohtmets</v>
      </c>
      <c r="E9" s="252" t="str">
        <f>VLOOKUP(B9,Startlist!B:F,5,FALSE)</f>
        <v>EST</v>
      </c>
      <c r="F9" s="251" t="str">
        <f>VLOOKUP(B9,Startlist!B:H,7,FALSE)</f>
        <v>Citroen C2 R2 MAX</v>
      </c>
      <c r="G9" s="251" t="str">
        <f>VLOOKUP(B9,Startlist!B:H,6,FALSE)</f>
        <v>PRINTSPORT</v>
      </c>
      <c r="H9" s="254" t="str">
        <f>VLOOKUP(B9,Results!B:Q,16,FALSE)</f>
        <v>44.33,6</v>
      </c>
      <c r="I9" s="248"/>
      <c r="J9" s="266"/>
      <c r="K9" s="250"/>
      <c r="L9" s="251"/>
      <c r="M9" s="252"/>
      <c r="N9" s="251"/>
      <c r="O9" s="251"/>
      <c r="P9" s="254"/>
      <c r="Q9" s="248"/>
      <c r="R9" s="266"/>
      <c r="S9" s="250"/>
      <c r="T9" s="251"/>
      <c r="U9" s="252"/>
      <c r="V9" s="251"/>
      <c r="W9" s="251"/>
      <c r="X9" s="254"/>
      <c r="Y9" s="248"/>
      <c r="Z9" s="266"/>
      <c r="AA9" s="250"/>
      <c r="AB9" s="251"/>
      <c r="AC9" s="252"/>
      <c r="AD9" s="251"/>
      <c r="AE9" s="251"/>
      <c r="AF9" s="254"/>
      <c r="AG9" s="248"/>
      <c r="AH9" s="266"/>
      <c r="AI9" s="250"/>
      <c r="AJ9" s="251"/>
      <c r="AK9" s="252"/>
      <c r="AL9" s="251"/>
      <c r="AM9" s="251"/>
      <c r="AN9" s="254"/>
      <c r="AO9" s="248"/>
      <c r="AP9" s="266"/>
      <c r="AQ9" s="250"/>
      <c r="AR9" s="251"/>
      <c r="AS9" s="252"/>
      <c r="AT9" s="251"/>
      <c r="AU9" s="251"/>
      <c r="AV9" s="254"/>
      <c r="AW9" s="248"/>
      <c r="AX9" s="266"/>
      <c r="AY9" s="250"/>
      <c r="AZ9" s="251"/>
      <c r="BA9" s="252"/>
      <c r="BB9" s="251"/>
      <c r="BC9" s="251"/>
      <c r="BD9" s="254"/>
      <c r="BE9" s="248"/>
      <c r="BF9" s="266"/>
      <c r="BG9" s="250"/>
      <c r="BH9" s="251"/>
      <c r="BI9" s="252"/>
      <c r="BJ9" s="251"/>
      <c r="BK9" s="251"/>
      <c r="BL9" s="254"/>
      <c r="BM9" s="248"/>
      <c r="BN9" s="266"/>
      <c r="BO9" s="250"/>
      <c r="BP9" s="251"/>
      <c r="BQ9" s="252"/>
      <c r="BR9" s="251"/>
      <c r="BS9" s="251"/>
      <c r="BT9" s="254"/>
      <c r="BU9" s="248"/>
      <c r="BV9" s="266"/>
      <c r="BW9" s="250"/>
      <c r="BX9" s="251"/>
      <c r="BY9" s="252"/>
      <c r="BZ9" s="251"/>
      <c r="CA9" s="251"/>
      <c r="CB9" s="254"/>
      <c r="CC9" s="248"/>
      <c r="CD9" s="266"/>
      <c r="CE9" s="250"/>
      <c r="CF9" s="251"/>
      <c r="CG9" s="252"/>
      <c r="CH9" s="251"/>
      <c r="CI9" s="251"/>
      <c r="CJ9" s="254"/>
      <c r="CK9" s="248"/>
      <c r="CL9" s="266"/>
      <c r="CM9" s="250"/>
      <c r="CN9" s="251"/>
      <c r="CO9" s="252"/>
      <c r="CP9" s="251"/>
      <c r="CQ9" s="251"/>
      <c r="CR9" s="254"/>
      <c r="CS9" s="248"/>
      <c r="CT9" s="266"/>
      <c r="CU9" s="250"/>
      <c r="CV9" s="251"/>
      <c r="CW9" s="252"/>
      <c r="CX9" s="251"/>
      <c r="CY9" s="251"/>
      <c r="CZ9" s="254"/>
      <c r="DA9" s="248"/>
      <c r="DB9" s="266"/>
      <c r="DC9" s="250"/>
      <c r="DD9" s="251"/>
      <c r="DE9" s="252"/>
      <c r="DF9" s="251"/>
      <c r="DG9" s="251"/>
      <c r="DH9" s="254"/>
      <c r="DI9" s="248"/>
      <c r="DJ9" s="266"/>
      <c r="DK9" s="250"/>
      <c r="DL9" s="251"/>
      <c r="DM9" s="252"/>
      <c r="DN9" s="251"/>
      <c r="DO9" s="251"/>
      <c r="DP9" s="254"/>
      <c r="DQ9" s="248"/>
      <c r="DR9" s="266"/>
      <c r="DS9" s="250"/>
      <c r="DT9" s="251"/>
      <c r="DU9" s="252"/>
      <c r="DV9" s="251"/>
      <c r="DW9" s="251"/>
      <c r="DX9" s="254"/>
      <c r="DY9" s="248"/>
      <c r="DZ9" s="266"/>
      <c r="EA9" s="250"/>
      <c r="EB9" s="251"/>
      <c r="EC9" s="252"/>
      <c r="ED9" s="251"/>
      <c r="EE9" s="251"/>
      <c r="EF9" s="254"/>
      <c r="EG9" s="248"/>
      <c r="EH9" s="266"/>
      <c r="EI9" s="250"/>
      <c r="EJ9" s="251"/>
      <c r="EK9" s="252"/>
      <c r="EL9" s="251"/>
      <c r="EM9" s="251"/>
      <c r="EN9" s="254"/>
      <c r="EO9" s="248"/>
      <c r="EP9" s="266"/>
      <c r="EQ9" s="250"/>
      <c r="ER9" s="251"/>
      <c r="ES9" s="252"/>
      <c r="ET9" s="251"/>
      <c r="EU9" s="251"/>
      <c r="EV9" s="254"/>
      <c r="EW9" s="248"/>
      <c r="EX9" s="266"/>
      <c r="EY9" s="250"/>
      <c r="EZ9" s="251"/>
      <c r="FA9" s="252"/>
      <c r="FB9" s="251"/>
      <c r="FC9" s="251"/>
      <c r="FD9" s="254"/>
      <c r="FE9" s="248"/>
      <c r="FF9" s="266"/>
      <c r="FG9" s="250"/>
      <c r="FH9" s="251"/>
      <c r="FI9" s="252"/>
      <c r="FJ9" s="251"/>
      <c r="FK9" s="251"/>
      <c r="FL9" s="254"/>
      <c r="FM9" s="248"/>
      <c r="FN9" s="266"/>
      <c r="FO9" s="250"/>
      <c r="FP9" s="251"/>
      <c r="FQ9" s="252"/>
      <c r="FR9" s="251"/>
      <c r="FS9" s="251"/>
      <c r="FT9" s="254"/>
      <c r="FU9" s="248"/>
      <c r="FV9" s="266"/>
      <c r="FW9" s="250"/>
      <c r="FX9" s="251"/>
      <c r="FY9" s="252"/>
      <c r="FZ9" s="251"/>
      <c r="GA9" s="251"/>
      <c r="GB9" s="254"/>
      <c r="GC9" s="248"/>
      <c r="GD9" s="266"/>
      <c r="GE9" s="250"/>
      <c r="GF9" s="251"/>
      <c r="GG9" s="252"/>
      <c r="GH9" s="251"/>
      <c r="GI9" s="251"/>
      <c r="GJ9" s="254"/>
      <c r="GK9" s="248"/>
      <c r="GL9" s="266"/>
      <c r="GM9" s="250"/>
      <c r="GN9" s="251"/>
      <c r="GO9" s="252"/>
      <c r="GP9" s="251"/>
      <c r="GQ9" s="251"/>
      <c r="GR9" s="254"/>
      <c r="GS9" s="248"/>
      <c r="GT9" s="266"/>
      <c r="GU9" s="250"/>
      <c r="GV9" s="251"/>
      <c r="GW9" s="252"/>
      <c r="GX9" s="251"/>
      <c r="GY9" s="251"/>
      <c r="GZ9" s="254"/>
      <c r="HA9" s="248"/>
      <c r="HB9" s="266"/>
      <c r="HC9" s="250"/>
      <c r="HD9" s="251"/>
      <c r="HE9" s="252"/>
      <c r="HF9" s="251"/>
      <c r="HG9" s="251"/>
      <c r="HH9" s="254"/>
      <c r="HI9" s="248"/>
      <c r="HJ9" s="266"/>
      <c r="HK9" s="250"/>
      <c r="HL9" s="251"/>
      <c r="HM9" s="252"/>
      <c r="HN9" s="251"/>
      <c r="HO9" s="251"/>
      <c r="HP9" s="254"/>
      <c r="HQ9" s="248"/>
      <c r="HR9" s="266"/>
      <c r="HS9" s="250"/>
      <c r="HT9" s="251"/>
      <c r="HU9" s="252"/>
      <c r="HV9" s="251"/>
      <c r="HW9" s="251"/>
      <c r="HX9" s="254"/>
      <c r="HY9" s="248"/>
      <c r="HZ9" s="266"/>
      <c r="IA9" s="250"/>
      <c r="IB9" s="251"/>
      <c r="IC9" s="252"/>
      <c r="ID9" s="251"/>
      <c r="IE9" s="251"/>
      <c r="IF9" s="254"/>
      <c r="IG9" s="248"/>
      <c r="IH9" s="266"/>
      <c r="II9" s="250"/>
      <c r="IJ9" s="251"/>
      <c r="IK9" s="252"/>
      <c r="IL9" s="251"/>
      <c r="IM9" s="251"/>
      <c r="IN9" s="254"/>
      <c r="IO9" s="248"/>
      <c r="IP9" s="266"/>
      <c r="IQ9" s="250"/>
      <c r="IR9" s="251"/>
      <c r="IS9" s="252"/>
      <c r="IT9" s="251"/>
      <c r="IU9" s="251"/>
      <c r="IV9" s="254"/>
    </row>
    <row r="10" spans="1:256" ht="15" customHeight="1">
      <c r="A10" s="248">
        <f t="shared" si="0"/>
        <v>3</v>
      </c>
      <c r="B10" s="266">
        <v>20</v>
      </c>
      <c r="C10" s="250" t="str">
        <f>VLOOKUP(B10,Startlist!B:F,2,FALSE)</f>
        <v>A6</v>
      </c>
      <c r="D10" s="251" t="str">
        <f>CONCATENATE(VLOOKUP(B10,Startlist!B:H,3,FALSE)," / ",VLOOKUP(B10,Startlist!B:H,4,FALSE))</f>
        <v>Kristen Kelement / Timo Kasesalu</v>
      </c>
      <c r="E10" s="252" t="str">
        <f>VLOOKUP(B10,Startlist!B:F,5,FALSE)</f>
        <v>EST</v>
      </c>
      <c r="F10" s="251" t="str">
        <f>VLOOKUP(B10,Startlist!B:H,7,FALSE)</f>
        <v>Citroen C2 R2 MAX</v>
      </c>
      <c r="G10" s="251" t="str">
        <f>VLOOKUP(B10,Startlist!B:H,6,FALSE)</f>
        <v>RS RACING</v>
      </c>
      <c r="H10" s="254" t="str">
        <f>VLOOKUP(B10,Results!B:Q,16,FALSE)</f>
        <v>44.39,0</v>
      </c>
      <c r="I10" s="248"/>
      <c r="J10" s="266"/>
      <c r="K10" s="250"/>
      <c r="L10" s="251"/>
      <c r="M10" s="252"/>
      <c r="N10" s="251"/>
      <c r="O10" s="251"/>
      <c r="P10" s="254"/>
      <c r="Q10" s="248"/>
      <c r="R10" s="266"/>
      <c r="S10" s="250"/>
      <c r="T10" s="251"/>
      <c r="U10" s="252"/>
      <c r="V10" s="251"/>
      <c r="W10" s="251"/>
      <c r="X10" s="254"/>
      <c r="Y10" s="248"/>
      <c r="Z10" s="266"/>
      <c r="AA10" s="250"/>
      <c r="AB10" s="251"/>
      <c r="AC10" s="252"/>
      <c r="AD10" s="251"/>
      <c r="AE10" s="251"/>
      <c r="AF10" s="254"/>
      <c r="AG10" s="248"/>
      <c r="AH10" s="266"/>
      <c r="AI10" s="250"/>
      <c r="AJ10" s="251"/>
      <c r="AK10" s="252"/>
      <c r="AL10" s="251"/>
      <c r="AM10" s="251"/>
      <c r="AN10" s="254"/>
      <c r="AO10" s="248"/>
      <c r="AP10" s="266"/>
      <c r="AQ10" s="250"/>
      <c r="AR10" s="251"/>
      <c r="AS10" s="252"/>
      <c r="AT10" s="251"/>
      <c r="AU10" s="251"/>
      <c r="AV10" s="254"/>
      <c r="AW10" s="248"/>
      <c r="AX10" s="266"/>
      <c r="AY10" s="250"/>
      <c r="AZ10" s="251"/>
      <c r="BA10" s="252"/>
      <c r="BB10" s="251"/>
      <c r="BC10" s="251"/>
      <c r="BD10" s="254"/>
      <c r="BE10" s="248"/>
      <c r="BF10" s="266"/>
      <c r="BG10" s="250"/>
      <c r="BH10" s="251"/>
      <c r="BI10" s="252"/>
      <c r="BJ10" s="251"/>
      <c r="BK10" s="251"/>
      <c r="BL10" s="254"/>
      <c r="BM10" s="248"/>
      <c r="BN10" s="266"/>
      <c r="BO10" s="250"/>
      <c r="BP10" s="251"/>
      <c r="BQ10" s="252"/>
      <c r="BR10" s="251"/>
      <c r="BS10" s="251"/>
      <c r="BT10" s="254"/>
      <c r="BU10" s="248"/>
      <c r="BV10" s="266"/>
      <c r="BW10" s="250"/>
      <c r="BX10" s="251"/>
      <c r="BY10" s="252"/>
      <c r="BZ10" s="251"/>
      <c r="CA10" s="251"/>
      <c r="CB10" s="254"/>
      <c r="CC10" s="248"/>
      <c r="CD10" s="266"/>
      <c r="CE10" s="250"/>
      <c r="CF10" s="251"/>
      <c r="CG10" s="252"/>
      <c r="CH10" s="251"/>
      <c r="CI10" s="251"/>
      <c r="CJ10" s="254"/>
      <c r="CK10" s="248"/>
      <c r="CL10" s="266"/>
      <c r="CM10" s="250"/>
      <c r="CN10" s="251"/>
      <c r="CO10" s="252"/>
      <c r="CP10" s="251"/>
      <c r="CQ10" s="251"/>
      <c r="CR10" s="254"/>
      <c r="CS10" s="248"/>
      <c r="CT10" s="266"/>
      <c r="CU10" s="250"/>
      <c r="CV10" s="251"/>
      <c r="CW10" s="252"/>
      <c r="CX10" s="251"/>
      <c r="CY10" s="251"/>
      <c r="CZ10" s="254"/>
      <c r="DA10" s="248"/>
      <c r="DB10" s="266"/>
      <c r="DC10" s="250"/>
      <c r="DD10" s="251"/>
      <c r="DE10" s="252"/>
      <c r="DF10" s="251"/>
      <c r="DG10" s="251"/>
      <c r="DH10" s="254"/>
      <c r="DI10" s="248"/>
      <c r="DJ10" s="266"/>
      <c r="DK10" s="250"/>
      <c r="DL10" s="251"/>
      <c r="DM10" s="252"/>
      <c r="DN10" s="251"/>
      <c r="DO10" s="251"/>
      <c r="DP10" s="254"/>
      <c r="DQ10" s="248"/>
      <c r="DR10" s="266"/>
      <c r="DS10" s="250"/>
      <c r="DT10" s="251"/>
      <c r="DU10" s="252"/>
      <c r="DV10" s="251"/>
      <c r="DW10" s="251"/>
      <c r="DX10" s="254"/>
      <c r="DY10" s="248"/>
      <c r="DZ10" s="266"/>
      <c r="EA10" s="250"/>
      <c r="EB10" s="251"/>
      <c r="EC10" s="252"/>
      <c r="ED10" s="251"/>
      <c r="EE10" s="251"/>
      <c r="EF10" s="254"/>
      <c r="EG10" s="248"/>
      <c r="EH10" s="266"/>
      <c r="EI10" s="250"/>
      <c r="EJ10" s="251"/>
      <c r="EK10" s="252"/>
      <c r="EL10" s="251"/>
      <c r="EM10" s="251"/>
      <c r="EN10" s="254"/>
      <c r="EO10" s="248"/>
      <c r="EP10" s="266"/>
      <c r="EQ10" s="250"/>
      <c r="ER10" s="251"/>
      <c r="ES10" s="252"/>
      <c r="ET10" s="251"/>
      <c r="EU10" s="251"/>
      <c r="EV10" s="254"/>
      <c r="EW10" s="248"/>
      <c r="EX10" s="266"/>
      <c r="EY10" s="250"/>
      <c r="EZ10" s="251"/>
      <c r="FA10" s="252"/>
      <c r="FB10" s="251"/>
      <c r="FC10" s="251"/>
      <c r="FD10" s="254"/>
      <c r="FE10" s="248"/>
      <c r="FF10" s="266"/>
      <c r="FG10" s="250"/>
      <c r="FH10" s="251"/>
      <c r="FI10" s="252"/>
      <c r="FJ10" s="251"/>
      <c r="FK10" s="251"/>
      <c r="FL10" s="254"/>
      <c r="FM10" s="248"/>
      <c r="FN10" s="266"/>
      <c r="FO10" s="250"/>
      <c r="FP10" s="251"/>
      <c r="FQ10" s="252"/>
      <c r="FR10" s="251"/>
      <c r="FS10" s="251"/>
      <c r="FT10" s="254"/>
      <c r="FU10" s="248"/>
      <c r="FV10" s="266"/>
      <c r="FW10" s="250"/>
      <c r="FX10" s="251"/>
      <c r="FY10" s="252"/>
      <c r="FZ10" s="251"/>
      <c r="GA10" s="251"/>
      <c r="GB10" s="254"/>
      <c r="GC10" s="248"/>
      <c r="GD10" s="266"/>
      <c r="GE10" s="250"/>
      <c r="GF10" s="251"/>
      <c r="GG10" s="252"/>
      <c r="GH10" s="251"/>
      <c r="GI10" s="251"/>
      <c r="GJ10" s="254"/>
      <c r="GK10" s="248"/>
      <c r="GL10" s="266"/>
      <c r="GM10" s="250"/>
      <c r="GN10" s="251"/>
      <c r="GO10" s="252"/>
      <c r="GP10" s="251"/>
      <c r="GQ10" s="251"/>
      <c r="GR10" s="254"/>
      <c r="GS10" s="248"/>
      <c r="GT10" s="266"/>
      <c r="GU10" s="250"/>
      <c r="GV10" s="251"/>
      <c r="GW10" s="252"/>
      <c r="GX10" s="251"/>
      <c r="GY10" s="251"/>
      <c r="GZ10" s="254"/>
      <c r="HA10" s="248"/>
      <c r="HB10" s="266"/>
      <c r="HC10" s="250"/>
      <c r="HD10" s="251"/>
      <c r="HE10" s="252"/>
      <c r="HF10" s="251"/>
      <c r="HG10" s="251"/>
      <c r="HH10" s="254"/>
      <c r="HI10" s="248"/>
      <c r="HJ10" s="266"/>
      <c r="HK10" s="250"/>
      <c r="HL10" s="251"/>
      <c r="HM10" s="252"/>
      <c r="HN10" s="251"/>
      <c r="HO10" s="251"/>
      <c r="HP10" s="254"/>
      <c r="HQ10" s="248"/>
      <c r="HR10" s="266"/>
      <c r="HS10" s="250"/>
      <c r="HT10" s="251"/>
      <c r="HU10" s="252"/>
      <c r="HV10" s="251"/>
      <c r="HW10" s="251"/>
      <c r="HX10" s="254"/>
      <c r="HY10" s="248"/>
      <c r="HZ10" s="266"/>
      <c r="IA10" s="250"/>
      <c r="IB10" s="251"/>
      <c r="IC10" s="252"/>
      <c r="ID10" s="251"/>
      <c r="IE10" s="251"/>
      <c r="IF10" s="254"/>
      <c r="IG10" s="248"/>
      <c r="IH10" s="266"/>
      <c r="II10" s="250"/>
      <c r="IJ10" s="251"/>
      <c r="IK10" s="252"/>
      <c r="IL10" s="251"/>
      <c r="IM10" s="251"/>
      <c r="IN10" s="254"/>
      <c r="IO10" s="248"/>
      <c r="IP10" s="266"/>
      <c r="IQ10" s="250"/>
      <c r="IR10" s="251"/>
      <c r="IS10" s="252"/>
      <c r="IT10" s="251"/>
      <c r="IU10" s="251"/>
      <c r="IV10" s="254"/>
    </row>
    <row r="11" spans="1:256" ht="15" customHeight="1">
      <c r="A11" s="248">
        <f t="shared" si="0"/>
        <v>4</v>
      </c>
      <c r="B11" s="266">
        <v>35</v>
      </c>
      <c r="C11" s="250" t="str">
        <f>VLOOKUP(B11,Startlist!B:F,2,FALSE)</f>
        <v>A6</v>
      </c>
      <c r="D11" s="251" t="str">
        <f>CONCATENATE(VLOOKUP(B11,Startlist!B:H,3,FALSE)," / ",VLOOKUP(B11,Startlist!B:H,4,FALSE))</f>
        <v>Roland Poom / Taavi Udevald</v>
      </c>
      <c r="E11" s="252" t="str">
        <f>VLOOKUP(B11,Startlist!B:F,5,FALSE)</f>
        <v>EST</v>
      </c>
      <c r="F11" s="251" t="str">
        <f>VLOOKUP(B11,Startlist!B:H,7,FALSE)</f>
        <v>Ford Fiesta R2</v>
      </c>
      <c r="G11" s="251" t="str">
        <f>VLOOKUP(B11,Startlist!B:H,6,FALSE)</f>
        <v>KAUR MOTORSPORT</v>
      </c>
      <c r="H11" s="254" t="str">
        <f>VLOOKUP(B11,Results!B:Q,16,FALSE)</f>
        <v>45.27,2</v>
      </c>
      <c r="I11" s="248"/>
      <c r="J11" s="266"/>
      <c r="K11" s="250"/>
      <c r="L11" s="251"/>
      <c r="M11" s="252"/>
      <c r="N11" s="251"/>
      <c r="O11" s="251"/>
      <c r="P11" s="254"/>
      <c r="Q11" s="248"/>
      <c r="R11" s="266"/>
      <c r="S11" s="250"/>
      <c r="T11" s="251"/>
      <c r="U11" s="252"/>
      <c r="V11" s="251"/>
      <c r="W11" s="251"/>
      <c r="X11" s="254"/>
      <c r="Y11" s="248"/>
      <c r="Z11" s="266"/>
      <c r="AA11" s="250"/>
      <c r="AB11" s="251"/>
      <c r="AC11" s="252"/>
      <c r="AD11" s="251"/>
      <c r="AE11" s="251"/>
      <c r="AF11" s="254"/>
      <c r="AG11" s="248"/>
      <c r="AH11" s="266"/>
      <c r="AI11" s="250"/>
      <c r="AJ11" s="251"/>
      <c r="AK11" s="252"/>
      <c r="AL11" s="251"/>
      <c r="AM11" s="251"/>
      <c r="AN11" s="254"/>
      <c r="AO11" s="248"/>
      <c r="AP11" s="266"/>
      <c r="AQ11" s="250"/>
      <c r="AR11" s="251"/>
      <c r="AS11" s="252"/>
      <c r="AT11" s="251"/>
      <c r="AU11" s="251"/>
      <c r="AV11" s="254"/>
      <c r="AW11" s="248"/>
      <c r="AX11" s="266"/>
      <c r="AY11" s="250"/>
      <c r="AZ11" s="251"/>
      <c r="BA11" s="252"/>
      <c r="BB11" s="251"/>
      <c r="BC11" s="251"/>
      <c r="BD11" s="254"/>
      <c r="BE11" s="248"/>
      <c r="BF11" s="266"/>
      <c r="BG11" s="250"/>
      <c r="BH11" s="251"/>
      <c r="BI11" s="252"/>
      <c r="BJ11" s="251"/>
      <c r="BK11" s="251"/>
      <c r="BL11" s="254"/>
      <c r="BM11" s="248"/>
      <c r="BN11" s="266"/>
      <c r="BO11" s="250"/>
      <c r="BP11" s="251"/>
      <c r="BQ11" s="252"/>
      <c r="BR11" s="251"/>
      <c r="BS11" s="251"/>
      <c r="BT11" s="254"/>
      <c r="BU11" s="248"/>
      <c r="BV11" s="266"/>
      <c r="BW11" s="250"/>
      <c r="BX11" s="251"/>
      <c r="BY11" s="252"/>
      <c r="BZ11" s="251"/>
      <c r="CA11" s="251"/>
      <c r="CB11" s="254"/>
      <c r="CC11" s="248"/>
      <c r="CD11" s="266"/>
      <c r="CE11" s="250"/>
      <c r="CF11" s="251"/>
      <c r="CG11" s="252"/>
      <c r="CH11" s="251"/>
      <c r="CI11" s="251"/>
      <c r="CJ11" s="254"/>
      <c r="CK11" s="248"/>
      <c r="CL11" s="266"/>
      <c r="CM11" s="250"/>
      <c r="CN11" s="251"/>
      <c r="CO11" s="252"/>
      <c r="CP11" s="251"/>
      <c r="CQ11" s="251"/>
      <c r="CR11" s="254"/>
      <c r="CS11" s="248"/>
      <c r="CT11" s="266"/>
      <c r="CU11" s="250"/>
      <c r="CV11" s="251"/>
      <c r="CW11" s="252"/>
      <c r="CX11" s="251"/>
      <c r="CY11" s="251"/>
      <c r="CZ11" s="254"/>
      <c r="DA11" s="248"/>
      <c r="DB11" s="266"/>
      <c r="DC11" s="250"/>
      <c r="DD11" s="251"/>
      <c r="DE11" s="252"/>
      <c r="DF11" s="251"/>
      <c r="DG11" s="251"/>
      <c r="DH11" s="254"/>
      <c r="DI11" s="248"/>
      <c r="DJ11" s="266"/>
      <c r="DK11" s="250"/>
      <c r="DL11" s="251"/>
      <c r="DM11" s="252"/>
      <c r="DN11" s="251"/>
      <c r="DO11" s="251"/>
      <c r="DP11" s="254"/>
      <c r="DQ11" s="248"/>
      <c r="DR11" s="266"/>
      <c r="DS11" s="250"/>
      <c r="DT11" s="251"/>
      <c r="DU11" s="252"/>
      <c r="DV11" s="251"/>
      <c r="DW11" s="251"/>
      <c r="DX11" s="254"/>
      <c r="DY11" s="248"/>
      <c r="DZ11" s="266"/>
      <c r="EA11" s="250"/>
      <c r="EB11" s="251"/>
      <c r="EC11" s="252"/>
      <c r="ED11" s="251"/>
      <c r="EE11" s="251"/>
      <c r="EF11" s="254"/>
      <c r="EG11" s="248"/>
      <c r="EH11" s="266"/>
      <c r="EI11" s="250"/>
      <c r="EJ11" s="251"/>
      <c r="EK11" s="252"/>
      <c r="EL11" s="251"/>
      <c r="EM11" s="251"/>
      <c r="EN11" s="254"/>
      <c r="EO11" s="248"/>
      <c r="EP11" s="266"/>
      <c r="EQ11" s="250"/>
      <c r="ER11" s="251"/>
      <c r="ES11" s="252"/>
      <c r="ET11" s="251"/>
      <c r="EU11" s="251"/>
      <c r="EV11" s="254"/>
      <c r="EW11" s="248"/>
      <c r="EX11" s="266"/>
      <c r="EY11" s="250"/>
      <c r="EZ11" s="251"/>
      <c r="FA11" s="252"/>
      <c r="FB11" s="251"/>
      <c r="FC11" s="251"/>
      <c r="FD11" s="254"/>
      <c r="FE11" s="248"/>
      <c r="FF11" s="266"/>
      <c r="FG11" s="250"/>
      <c r="FH11" s="251"/>
      <c r="FI11" s="252"/>
      <c r="FJ11" s="251"/>
      <c r="FK11" s="251"/>
      <c r="FL11" s="254"/>
      <c r="FM11" s="248"/>
      <c r="FN11" s="266"/>
      <c r="FO11" s="250"/>
      <c r="FP11" s="251"/>
      <c r="FQ11" s="252"/>
      <c r="FR11" s="251"/>
      <c r="FS11" s="251"/>
      <c r="FT11" s="254"/>
      <c r="FU11" s="248"/>
      <c r="FV11" s="266"/>
      <c r="FW11" s="250"/>
      <c r="FX11" s="251"/>
      <c r="FY11" s="252"/>
      <c r="FZ11" s="251"/>
      <c r="GA11" s="251"/>
      <c r="GB11" s="254"/>
      <c r="GC11" s="248"/>
      <c r="GD11" s="266"/>
      <c r="GE11" s="250"/>
      <c r="GF11" s="251"/>
      <c r="GG11" s="252"/>
      <c r="GH11" s="251"/>
      <c r="GI11" s="251"/>
      <c r="GJ11" s="254"/>
      <c r="GK11" s="248"/>
      <c r="GL11" s="266"/>
      <c r="GM11" s="250"/>
      <c r="GN11" s="251"/>
      <c r="GO11" s="252"/>
      <c r="GP11" s="251"/>
      <c r="GQ11" s="251"/>
      <c r="GR11" s="254"/>
      <c r="GS11" s="248"/>
      <c r="GT11" s="266"/>
      <c r="GU11" s="250"/>
      <c r="GV11" s="251"/>
      <c r="GW11" s="252"/>
      <c r="GX11" s="251"/>
      <c r="GY11" s="251"/>
      <c r="GZ11" s="254"/>
      <c r="HA11" s="248"/>
      <c r="HB11" s="266"/>
      <c r="HC11" s="250"/>
      <c r="HD11" s="251"/>
      <c r="HE11" s="252"/>
      <c r="HF11" s="251"/>
      <c r="HG11" s="251"/>
      <c r="HH11" s="254"/>
      <c r="HI11" s="248"/>
      <c r="HJ11" s="266"/>
      <c r="HK11" s="250"/>
      <c r="HL11" s="251"/>
      <c r="HM11" s="252"/>
      <c r="HN11" s="251"/>
      <c r="HO11" s="251"/>
      <c r="HP11" s="254"/>
      <c r="HQ11" s="248"/>
      <c r="HR11" s="266"/>
      <c r="HS11" s="250"/>
      <c r="HT11" s="251"/>
      <c r="HU11" s="252"/>
      <c r="HV11" s="251"/>
      <c r="HW11" s="251"/>
      <c r="HX11" s="254"/>
      <c r="HY11" s="248"/>
      <c r="HZ11" s="266"/>
      <c r="IA11" s="250"/>
      <c r="IB11" s="251"/>
      <c r="IC11" s="252"/>
      <c r="ID11" s="251"/>
      <c r="IE11" s="251"/>
      <c r="IF11" s="254"/>
      <c r="IG11" s="248"/>
      <c r="IH11" s="266"/>
      <c r="II11" s="250"/>
      <c r="IJ11" s="251"/>
      <c r="IK11" s="252"/>
      <c r="IL11" s="251"/>
      <c r="IM11" s="251"/>
      <c r="IN11" s="254"/>
      <c r="IO11" s="248"/>
      <c r="IP11" s="266"/>
      <c r="IQ11" s="250"/>
      <c r="IR11" s="251"/>
      <c r="IS11" s="252"/>
      <c r="IT11" s="251"/>
      <c r="IU11" s="251"/>
      <c r="IV11" s="254"/>
    </row>
    <row r="12" spans="1:256" ht="15" customHeight="1">
      <c r="A12" s="248">
        <f t="shared" si="0"/>
        <v>5</v>
      </c>
      <c r="B12" s="266">
        <v>17</v>
      </c>
      <c r="C12" s="250" t="str">
        <f>VLOOKUP(B12,Startlist!B:F,2,FALSE)</f>
        <v>A6</v>
      </c>
      <c r="D12" s="251" t="str">
        <f>CONCATENATE(VLOOKUP(B12,Startlist!B:H,3,FALSE)," / ",VLOOKUP(B12,Startlist!B:H,4,FALSE))</f>
        <v>Rasmus Uustulnd / Imre Kuusk</v>
      </c>
      <c r="E12" s="252" t="str">
        <f>VLOOKUP(B12,Startlist!B:F,5,FALSE)</f>
        <v>EST</v>
      </c>
      <c r="F12" s="251" t="str">
        <f>VLOOKUP(B12,Startlist!B:H,7,FALSE)</f>
        <v>Ford Fiesta R2</v>
      </c>
      <c r="G12" s="251" t="str">
        <f>VLOOKUP(B12,Startlist!B:H,6,FALSE)</f>
        <v>SAR-TECH MOTORSPORT</v>
      </c>
      <c r="H12" s="254" t="str">
        <f>VLOOKUP(B12,Results!B:Q,16,FALSE)</f>
        <v>45.38,2</v>
      </c>
      <c r="I12" s="248"/>
      <c r="J12" s="266"/>
      <c r="K12" s="250"/>
      <c r="L12" s="251"/>
      <c r="M12" s="252"/>
      <c r="N12" s="251"/>
      <c r="O12" s="251"/>
      <c r="P12" s="254"/>
      <c r="Q12" s="248"/>
      <c r="R12" s="266"/>
      <c r="S12" s="250"/>
      <c r="T12" s="251"/>
      <c r="U12" s="252"/>
      <c r="V12" s="251"/>
      <c r="W12" s="251"/>
      <c r="X12" s="254"/>
      <c r="Y12" s="248"/>
      <c r="Z12" s="266"/>
      <c r="AA12" s="250"/>
      <c r="AB12" s="251"/>
      <c r="AC12" s="252"/>
      <c r="AD12" s="251"/>
      <c r="AE12" s="251"/>
      <c r="AF12" s="254"/>
      <c r="AG12" s="248"/>
      <c r="AH12" s="266"/>
      <c r="AI12" s="250"/>
      <c r="AJ12" s="251"/>
      <c r="AK12" s="252"/>
      <c r="AL12" s="251"/>
      <c r="AM12" s="251"/>
      <c r="AN12" s="254"/>
      <c r="AO12" s="248"/>
      <c r="AP12" s="266"/>
      <c r="AQ12" s="250"/>
      <c r="AR12" s="251"/>
      <c r="AS12" s="252"/>
      <c r="AT12" s="251"/>
      <c r="AU12" s="251"/>
      <c r="AV12" s="254"/>
      <c r="AW12" s="248"/>
      <c r="AX12" s="266"/>
      <c r="AY12" s="250"/>
      <c r="AZ12" s="251"/>
      <c r="BA12" s="252"/>
      <c r="BB12" s="251"/>
      <c r="BC12" s="251"/>
      <c r="BD12" s="254"/>
      <c r="BE12" s="248"/>
      <c r="BF12" s="266"/>
      <c r="BG12" s="250"/>
      <c r="BH12" s="251"/>
      <c r="BI12" s="252"/>
      <c r="BJ12" s="251"/>
      <c r="BK12" s="251"/>
      <c r="BL12" s="254"/>
      <c r="BM12" s="248"/>
      <c r="BN12" s="266"/>
      <c r="BO12" s="250"/>
      <c r="BP12" s="251"/>
      <c r="BQ12" s="252"/>
      <c r="BR12" s="251"/>
      <c r="BS12" s="251"/>
      <c r="BT12" s="254"/>
      <c r="BU12" s="248"/>
      <c r="BV12" s="266"/>
      <c r="BW12" s="250"/>
      <c r="BX12" s="251"/>
      <c r="BY12" s="252"/>
      <c r="BZ12" s="251"/>
      <c r="CA12" s="251"/>
      <c r="CB12" s="254"/>
      <c r="CC12" s="248"/>
      <c r="CD12" s="266"/>
      <c r="CE12" s="250"/>
      <c r="CF12" s="251"/>
      <c r="CG12" s="252"/>
      <c r="CH12" s="251"/>
      <c r="CI12" s="251"/>
      <c r="CJ12" s="254"/>
      <c r="CK12" s="248"/>
      <c r="CL12" s="266"/>
      <c r="CM12" s="250"/>
      <c r="CN12" s="251"/>
      <c r="CO12" s="252"/>
      <c r="CP12" s="251"/>
      <c r="CQ12" s="251"/>
      <c r="CR12" s="254"/>
      <c r="CS12" s="248"/>
      <c r="CT12" s="266"/>
      <c r="CU12" s="250"/>
      <c r="CV12" s="251"/>
      <c r="CW12" s="252"/>
      <c r="CX12" s="251"/>
      <c r="CY12" s="251"/>
      <c r="CZ12" s="254"/>
      <c r="DA12" s="248"/>
      <c r="DB12" s="266"/>
      <c r="DC12" s="250"/>
      <c r="DD12" s="251"/>
      <c r="DE12" s="252"/>
      <c r="DF12" s="251"/>
      <c r="DG12" s="251"/>
      <c r="DH12" s="254"/>
      <c r="DI12" s="248"/>
      <c r="DJ12" s="266"/>
      <c r="DK12" s="250"/>
      <c r="DL12" s="251"/>
      <c r="DM12" s="252"/>
      <c r="DN12" s="251"/>
      <c r="DO12" s="251"/>
      <c r="DP12" s="254"/>
      <c r="DQ12" s="248"/>
      <c r="DR12" s="266"/>
      <c r="DS12" s="250"/>
      <c r="DT12" s="251"/>
      <c r="DU12" s="252"/>
      <c r="DV12" s="251"/>
      <c r="DW12" s="251"/>
      <c r="DX12" s="254"/>
      <c r="DY12" s="248"/>
      <c r="DZ12" s="266"/>
      <c r="EA12" s="250"/>
      <c r="EB12" s="251"/>
      <c r="EC12" s="252"/>
      <c r="ED12" s="251"/>
      <c r="EE12" s="251"/>
      <c r="EF12" s="254"/>
      <c r="EG12" s="248"/>
      <c r="EH12" s="266"/>
      <c r="EI12" s="250"/>
      <c r="EJ12" s="251"/>
      <c r="EK12" s="252"/>
      <c r="EL12" s="251"/>
      <c r="EM12" s="251"/>
      <c r="EN12" s="254"/>
      <c r="EO12" s="248"/>
      <c r="EP12" s="266"/>
      <c r="EQ12" s="250"/>
      <c r="ER12" s="251"/>
      <c r="ES12" s="252"/>
      <c r="ET12" s="251"/>
      <c r="EU12" s="251"/>
      <c r="EV12" s="254"/>
      <c r="EW12" s="248"/>
      <c r="EX12" s="266"/>
      <c r="EY12" s="250"/>
      <c r="EZ12" s="251"/>
      <c r="FA12" s="252"/>
      <c r="FB12" s="251"/>
      <c r="FC12" s="251"/>
      <c r="FD12" s="254"/>
      <c r="FE12" s="248"/>
      <c r="FF12" s="266"/>
      <c r="FG12" s="250"/>
      <c r="FH12" s="251"/>
      <c r="FI12" s="252"/>
      <c r="FJ12" s="251"/>
      <c r="FK12" s="251"/>
      <c r="FL12" s="254"/>
      <c r="FM12" s="248"/>
      <c r="FN12" s="266"/>
      <c r="FO12" s="250"/>
      <c r="FP12" s="251"/>
      <c r="FQ12" s="252"/>
      <c r="FR12" s="251"/>
      <c r="FS12" s="251"/>
      <c r="FT12" s="254"/>
      <c r="FU12" s="248"/>
      <c r="FV12" s="266"/>
      <c r="FW12" s="250"/>
      <c r="FX12" s="251"/>
      <c r="FY12" s="252"/>
      <c r="FZ12" s="251"/>
      <c r="GA12" s="251"/>
      <c r="GB12" s="254"/>
      <c r="GC12" s="248"/>
      <c r="GD12" s="266"/>
      <c r="GE12" s="250"/>
      <c r="GF12" s="251"/>
      <c r="GG12" s="252"/>
      <c r="GH12" s="251"/>
      <c r="GI12" s="251"/>
      <c r="GJ12" s="254"/>
      <c r="GK12" s="248"/>
      <c r="GL12" s="266"/>
      <c r="GM12" s="250"/>
      <c r="GN12" s="251"/>
      <c r="GO12" s="252"/>
      <c r="GP12" s="251"/>
      <c r="GQ12" s="251"/>
      <c r="GR12" s="254"/>
      <c r="GS12" s="248"/>
      <c r="GT12" s="266"/>
      <c r="GU12" s="250"/>
      <c r="GV12" s="251"/>
      <c r="GW12" s="252"/>
      <c r="GX12" s="251"/>
      <c r="GY12" s="251"/>
      <c r="GZ12" s="254"/>
      <c r="HA12" s="248"/>
      <c r="HB12" s="266"/>
      <c r="HC12" s="250"/>
      <c r="HD12" s="251"/>
      <c r="HE12" s="252"/>
      <c r="HF12" s="251"/>
      <c r="HG12" s="251"/>
      <c r="HH12" s="254"/>
      <c r="HI12" s="248"/>
      <c r="HJ12" s="266"/>
      <c r="HK12" s="250"/>
      <c r="HL12" s="251"/>
      <c r="HM12" s="252"/>
      <c r="HN12" s="251"/>
      <c r="HO12" s="251"/>
      <c r="HP12" s="254"/>
      <c r="HQ12" s="248"/>
      <c r="HR12" s="266"/>
      <c r="HS12" s="250"/>
      <c r="HT12" s="251"/>
      <c r="HU12" s="252"/>
      <c r="HV12" s="251"/>
      <c r="HW12" s="251"/>
      <c r="HX12" s="254"/>
      <c r="HY12" s="248"/>
      <c r="HZ12" s="266"/>
      <c r="IA12" s="250"/>
      <c r="IB12" s="251"/>
      <c r="IC12" s="252"/>
      <c r="ID12" s="251"/>
      <c r="IE12" s="251"/>
      <c r="IF12" s="254"/>
      <c r="IG12" s="248"/>
      <c r="IH12" s="266"/>
      <c r="II12" s="250"/>
      <c r="IJ12" s="251"/>
      <c r="IK12" s="252"/>
      <c r="IL12" s="251"/>
      <c r="IM12" s="251"/>
      <c r="IN12" s="254"/>
      <c r="IO12" s="248"/>
      <c r="IP12" s="266"/>
      <c r="IQ12" s="250"/>
      <c r="IR12" s="251"/>
      <c r="IS12" s="252"/>
      <c r="IT12" s="251"/>
      <c r="IU12" s="251"/>
      <c r="IV12" s="254"/>
    </row>
    <row r="13" spans="1:256" ht="15" customHeight="1">
      <c r="A13" s="248">
        <f t="shared" si="0"/>
        <v>6</v>
      </c>
      <c r="B13" s="266">
        <v>32</v>
      </c>
      <c r="C13" s="250" t="str">
        <f>VLOOKUP(B13,Startlist!B:F,2,FALSE)</f>
        <v>A6</v>
      </c>
      <c r="D13" s="251" t="str">
        <f>CONCATENATE(VLOOKUP(B13,Startlist!B:H,3,FALSE)," / ",VLOOKUP(B13,Startlist!B:H,4,FALSE))</f>
        <v>Oliver Ojaperv / Jarno Talve</v>
      </c>
      <c r="E13" s="252" t="str">
        <f>VLOOKUP(B13,Startlist!B:F,5,FALSE)</f>
        <v>EST</v>
      </c>
      <c r="F13" s="251" t="str">
        <f>VLOOKUP(B13,Startlist!B:H,7,FALSE)</f>
        <v>Ford Fiesta R2</v>
      </c>
      <c r="G13" s="251" t="str">
        <f>VLOOKUP(B13,Startlist!B:H,6,FALSE)</f>
        <v>OT RACING</v>
      </c>
      <c r="H13" s="254" t="str">
        <f>VLOOKUP(B13,Results!B:Q,16,FALSE)</f>
        <v>46.13,5</v>
      </c>
      <c r="I13" s="248"/>
      <c r="J13" s="266"/>
      <c r="K13" s="250"/>
      <c r="L13" s="251"/>
      <c r="M13" s="252"/>
      <c r="N13" s="251"/>
      <c r="O13" s="251"/>
      <c r="P13" s="254"/>
      <c r="Q13" s="248"/>
      <c r="R13" s="266"/>
      <c r="S13" s="250"/>
      <c r="T13" s="251"/>
      <c r="U13" s="252"/>
      <c r="V13" s="251"/>
      <c r="W13" s="251"/>
      <c r="X13" s="254"/>
      <c r="Y13" s="248"/>
      <c r="Z13" s="266"/>
      <c r="AA13" s="250"/>
      <c r="AB13" s="251"/>
      <c r="AC13" s="252"/>
      <c r="AD13" s="251"/>
      <c r="AE13" s="251"/>
      <c r="AF13" s="254"/>
      <c r="AG13" s="248"/>
      <c r="AH13" s="266"/>
      <c r="AI13" s="250"/>
      <c r="AJ13" s="251"/>
      <c r="AK13" s="252"/>
      <c r="AL13" s="251"/>
      <c r="AM13" s="251"/>
      <c r="AN13" s="254"/>
      <c r="AO13" s="248"/>
      <c r="AP13" s="266"/>
      <c r="AQ13" s="250"/>
      <c r="AR13" s="251"/>
      <c r="AS13" s="252"/>
      <c r="AT13" s="251"/>
      <c r="AU13" s="251"/>
      <c r="AV13" s="254"/>
      <c r="AW13" s="248"/>
      <c r="AX13" s="266"/>
      <c r="AY13" s="250"/>
      <c r="AZ13" s="251"/>
      <c r="BA13" s="252"/>
      <c r="BB13" s="251"/>
      <c r="BC13" s="251"/>
      <c r="BD13" s="254"/>
      <c r="BE13" s="248"/>
      <c r="BF13" s="266"/>
      <c r="BG13" s="250"/>
      <c r="BH13" s="251"/>
      <c r="BI13" s="252"/>
      <c r="BJ13" s="251"/>
      <c r="BK13" s="251"/>
      <c r="BL13" s="254"/>
      <c r="BM13" s="248"/>
      <c r="BN13" s="266"/>
      <c r="BO13" s="250"/>
      <c r="BP13" s="251"/>
      <c r="BQ13" s="252"/>
      <c r="BR13" s="251"/>
      <c r="BS13" s="251"/>
      <c r="BT13" s="254"/>
      <c r="BU13" s="248"/>
      <c r="BV13" s="266"/>
      <c r="BW13" s="250"/>
      <c r="BX13" s="251"/>
      <c r="BY13" s="252"/>
      <c r="BZ13" s="251"/>
      <c r="CA13" s="251"/>
      <c r="CB13" s="254"/>
      <c r="CC13" s="248"/>
      <c r="CD13" s="266"/>
      <c r="CE13" s="250"/>
      <c r="CF13" s="251"/>
      <c r="CG13" s="252"/>
      <c r="CH13" s="251"/>
      <c r="CI13" s="251"/>
      <c r="CJ13" s="254"/>
      <c r="CK13" s="248"/>
      <c r="CL13" s="266"/>
      <c r="CM13" s="250"/>
      <c r="CN13" s="251"/>
      <c r="CO13" s="252"/>
      <c r="CP13" s="251"/>
      <c r="CQ13" s="251"/>
      <c r="CR13" s="254"/>
      <c r="CS13" s="248"/>
      <c r="CT13" s="266"/>
      <c r="CU13" s="250"/>
      <c r="CV13" s="251"/>
      <c r="CW13" s="252"/>
      <c r="CX13" s="251"/>
      <c r="CY13" s="251"/>
      <c r="CZ13" s="254"/>
      <c r="DA13" s="248"/>
      <c r="DB13" s="266"/>
      <c r="DC13" s="250"/>
      <c r="DD13" s="251"/>
      <c r="DE13" s="252"/>
      <c r="DF13" s="251"/>
      <c r="DG13" s="251"/>
      <c r="DH13" s="254"/>
      <c r="DI13" s="248"/>
      <c r="DJ13" s="266"/>
      <c r="DK13" s="250"/>
      <c r="DL13" s="251"/>
      <c r="DM13" s="252"/>
      <c r="DN13" s="251"/>
      <c r="DO13" s="251"/>
      <c r="DP13" s="254"/>
      <c r="DQ13" s="248"/>
      <c r="DR13" s="266"/>
      <c r="DS13" s="250"/>
      <c r="DT13" s="251"/>
      <c r="DU13" s="252"/>
      <c r="DV13" s="251"/>
      <c r="DW13" s="251"/>
      <c r="DX13" s="254"/>
      <c r="DY13" s="248"/>
      <c r="DZ13" s="266"/>
      <c r="EA13" s="250"/>
      <c r="EB13" s="251"/>
      <c r="EC13" s="252"/>
      <c r="ED13" s="251"/>
      <c r="EE13" s="251"/>
      <c r="EF13" s="254"/>
      <c r="EG13" s="248"/>
      <c r="EH13" s="266"/>
      <c r="EI13" s="250"/>
      <c r="EJ13" s="251"/>
      <c r="EK13" s="252"/>
      <c r="EL13" s="251"/>
      <c r="EM13" s="251"/>
      <c r="EN13" s="254"/>
      <c r="EO13" s="248"/>
      <c r="EP13" s="266"/>
      <c r="EQ13" s="250"/>
      <c r="ER13" s="251"/>
      <c r="ES13" s="252"/>
      <c r="ET13" s="251"/>
      <c r="EU13" s="251"/>
      <c r="EV13" s="254"/>
      <c r="EW13" s="248"/>
      <c r="EX13" s="266"/>
      <c r="EY13" s="250"/>
      <c r="EZ13" s="251"/>
      <c r="FA13" s="252"/>
      <c r="FB13" s="251"/>
      <c r="FC13" s="251"/>
      <c r="FD13" s="254"/>
      <c r="FE13" s="248"/>
      <c r="FF13" s="266"/>
      <c r="FG13" s="250"/>
      <c r="FH13" s="251"/>
      <c r="FI13" s="252"/>
      <c r="FJ13" s="251"/>
      <c r="FK13" s="251"/>
      <c r="FL13" s="254"/>
      <c r="FM13" s="248"/>
      <c r="FN13" s="266"/>
      <c r="FO13" s="250"/>
      <c r="FP13" s="251"/>
      <c r="FQ13" s="252"/>
      <c r="FR13" s="251"/>
      <c r="FS13" s="251"/>
      <c r="FT13" s="254"/>
      <c r="FU13" s="248"/>
      <c r="FV13" s="266"/>
      <c r="FW13" s="250"/>
      <c r="FX13" s="251"/>
      <c r="FY13" s="252"/>
      <c r="FZ13" s="251"/>
      <c r="GA13" s="251"/>
      <c r="GB13" s="254"/>
      <c r="GC13" s="248"/>
      <c r="GD13" s="266"/>
      <c r="GE13" s="250"/>
      <c r="GF13" s="251"/>
      <c r="GG13" s="252"/>
      <c r="GH13" s="251"/>
      <c r="GI13" s="251"/>
      <c r="GJ13" s="254"/>
      <c r="GK13" s="248"/>
      <c r="GL13" s="266"/>
      <c r="GM13" s="250"/>
      <c r="GN13" s="251"/>
      <c r="GO13" s="252"/>
      <c r="GP13" s="251"/>
      <c r="GQ13" s="251"/>
      <c r="GR13" s="254"/>
      <c r="GS13" s="248"/>
      <c r="GT13" s="266"/>
      <c r="GU13" s="250"/>
      <c r="GV13" s="251"/>
      <c r="GW13" s="252"/>
      <c r="GX13" s="251"/>
      <c r="GY13" s="251"/>
      <c r="GZ13" s="254"/>
      <c r="HA13" s="248"/>
      <c r="HB13" s="266"/>
      <c r="HC13" s="250"/>
      <c r="HD13" s="251"/>
      <c r="HE13" s="252"/>
      <c r="HF13" s="251"/>
      <c r="HG13" s="251"/>
      <c r="HH13" s="254"/>
      <c r="HI13" s="248"/>
      <c r="HJ13" s="266"/>
      <c r="HK13" s="250"/>
      <c r="HL13" s="251"/>
      <c r="HM13" s="252"/>
      <c r="HN13" s="251"/>
      <c r="HO13" s="251"/>
      <c r="HP13" s="254"/>
      <c r="HQ13" s="248"/>
      <c r="HR13" s="266"/>
      <c r="HS13" s="250"/>
      <c r="HT13" s="251"/>
      <c r="HU13" s="252"/>
      <c r="HV13" s="251"/>
      <c r="HW13" s="251"/>
      <c r="HX13" s="254"/>
      <c r="HY13" s="248"/>
      <c r="HZ13" s="266"/>
      <c r="IA13" s="250"/>
      <c r="IB13" s="251"/>
      <c r="IC13" s="252"/>
      <c r="ID13" s="251"/>
      <c r="IE13" s="251"/>
      <c r="IF13" s="254"/>
      <c r="IG13" s="248"/>
      <c r="IH13" s="266"/>
      <c r="II13" s="250"/>
      <c r="IJ13" s="251"/>
      <c r="IK13" s="252"/>
      <c r="IL13" s="251"/>
      <c r="IM13" s="251"/>
      <c r="IN13" s="254"/>
      <c r="IO13" s="248"/>
      <c r="IP13" s="266"/>
      <c r="IQ13" s="250"/>
      <c r="IR13" s="251"/>
      <c r="IS13" s="252"/>
      <c r="IT13" s="251"/>
      <c r="IU13" s="251"/>
      <c r="IV13" s="254"/>
    </row>
    <row r="14" spans="1:256" ht="15" customHeight="1">
      <c r="A14" s="248">
        <f t="shared" si="0"/>
        <v>7</v>
      </c>
      <c r="B14" s="266">
        <v>40</v>
      </c>
      <c r="C14" s="250" t="str">
        <f>VLOOKUP(B14,Startlist!B:F,2,FALSE)</f>
        <v>A6</v>
      </c>
      <c r="D14" s="251" t="str">
        <f>CONCATENATE(VLOOKUP(B14,Startlist!B:H,3,FALSE)," / ",VLOOKUP(B14,Startlist!B:H,4,FALSE))</f>
        <v>Karl Tarrend / Mirko Kaunis</v>
      </c>
      <c r="E14" s="252" t="str">
        <f>VLOOKUP(B14,Startlist!B:F,5,FALSE)</f>
        <v>EST</v>
      </c>
      <c r="F14" s="251" t="str">
        <f>VLOOKUP(B14,Startlist!B:H,7,FALSE)</f>
        <v>Citroen C2 R2</v>
      </c>
      <c r="G14" s="251" t="str">
        <f>VLOOKUP(B14,Startlist!B:H,6,FALSE)</f>
        <v>G.M.RACING SK</v>
      </c>
      <c r="H14" s="254" t="str">
        <f>VLOOKUP(B14,Results!B:Q,16,FALSE)</f>
        <v>46.24,3</v>
      </c>
      <c r="I14" s="248"/>
      <c r="J14" s="266"/>
      <c r="K14" s="250"/>
      <c r="L14" s="251"/>
      <c r="M14" s="252"/>
      <c r="N14" s="251"/>
      <c r="O14" s="251"/>
      <c r="P14" s="254"/>
      <c r="Q14" s="248"/>
      <c r="R14" s="266"/>
      <c r="S14" s="250"/>
      <c r="T14" s="251"/>
      <c r="U14" s="252"/>
      <c r="V14" s="251"/>
      <c r="W14" s="251"/>
      <c r="X14" s="254"/>
      <c r="Y14" s="248"/>
      <c r="Z14" s="266"/>
      <c r="AA14" s="250"/>
      <c r="AB14" s="251"/>
      <c r="AC14" s="252"/>
      <c r="AD14" s="251"/>
      <c r="AE14" s="251"/>
      <c r="AF14" s="254"/>
      <c r="AG14" s="248"/>
      <c r="AH14" s="266"/>
      <c r="AI14" s="250"/>
      <c r="AJ14" s="251"/>
      <c r="AK14" s="252"/>
      <c r="AL14" s="251"/>
      <c r="AM14" s="251"/>
      <c r="AN14" s="254"/>
      <c r="AO14" s="248"/>
      <c r="AP14" s="266"/>
      <c r="AQ14" s="250"/>
      <c r="AR14" s="251"/>
      <c r="AS14" s="252"/>
      <c r="AT14" s="251"/>
      <c r="AU14" s="251"/>
      <c r="AV14" s="254"/>
      <c r="AW14" s="248"/>
      <c r="AX14" s="266"/>
      <c r="AY14" s="250"/>
      <c r="AZ14" s="251"/>
      <c r="BA14" s="252"/>
      <c r="BB14" s="251"/>
      <c r="BC14" s="251"/>
      <c r="BD14" s="254"/>
      <c r="BE14" s="248"/>
      <c r="BF14" s="266"/>
      <c r="BG14" s="250"/>
      <c r="BH14" s="251"/>
      <c r="BI14" s="252"/>
      <c r="BJ14" s="251"/>
      <c r="BK14" s="251"/>
      <c r="BL14" s="254"/>
      <c r="BM14" s="248"/>
      <c r="BN14" s="266"/>
      <c r="BO14" s="250"/>
      <c r="BP14" s="251"/>
      <c r="BQ14" s="252"/>
      <c r="BR14" s="251"/>
      <c r="BS14" s="251"/>
      <c r="BT14" s="254"/>
      <c r="BU14" s="248"/>
      <c r="BV14" s="266"/>
      <c r="BW14" s="250"/>
      <c r="BX14" s="251"/>
      <c r="BY14" s="252"/>
      <c r="BZ14" s="251"/>
      <c r="CA14" s="251"/>
      <c r="CB14" s="254"/>
      <c r="CC14" s="248"/>
      <c r="CD14" s="266"/>
      <c r="CE14" s="250"/>
      <c r="CF14" s="251"/>
      <c r="CG14" s="252"/>
      <c r="CH14" s="251"/>
      <c r="CI14" s="251"/>
      <c r="CJ14" s="254"/>
      <c r="CK14" s="248"/>
      <c r="CL14" s="266"/>
      <c r="CM14" s="250"/>
      <c r="CN14" s="251"/>
      <c r="CO14" s="252"/>
      <c r="CP14" s="251"/>
      <c r="CQ14" s="251"/>
      <c r="CR14" s="254"/>
      <c r="CS14" s="248"/>
      <c r="CT14" s="266"/>
      <c r="CU14" s="250"/>
      <c r="CV14" s="251"/>
      <c r="CW14" s="252"/>
      <c r="CX14" s="251"/>
      <c r="CY14" s="251"/>
      <c r="CZ14" s="254"/>
      <c r="DA14" s="248"/>
      <c r="DB14" s="266"/>
      <c r="DC14" s="250"/>
      <c r="DD14" s="251"/>
      <c r="DE14" s="252"/>
      <c r="DF14" s="251"/>
      <c r="DG14" s="251"/>
      <c r="DH14" s="254"/>
      <c r="DI14" s="248"/>
      <c r="DJ14" s="266"/>
      <c r="DK14" s="250"/>
      <c r="DL14" s="251"/>
      <c r="DM14" s="252"/>
      <c r="DN14" s="251"/>
      <c r="DO14" s="251"/>
      <c r="DP14" s="254"/>
      <c r="DQ14" s="248"/>
      <c r="DR14" s="266"/>
      <c r="DS14" s="250"/>
      <c r="DT14" s="251"/>
      <c r="DU14" s="252"/>
      <c r="DV14" s="251"/>
      <c r="DW14" s="251"/>
      <c r="DX14" s="254"/>
      <c r="DY14" s="248"/>
      <c r="DZ14" s="266"/>
      <c r="EA14" s="250"/>
      <c r="EB14" s="251"/>
      <c r="EC14" s="252"/>
      <c r="ED14" s="251"/>
      <c r="EE14" s="251"/>
      <c r="EF14" s="254"/>
      <c r="EG14" s="248"/>
      <c r="EH14" s="266"/>
      <c r="EI14" s="250"/>
      <c r="EJ14" s="251"/>
      <c r="EK14" s="252"/>
      <c r="EL14" s="251"/>
      <c r="EM14" s="251"/>
      <c r="EN14" s="254"/>
      <c r="EO14" s="248"/>
      <c r="EP14" s="266"/>
      <c r="EQ14" s="250"/>
      <c r="ER14" s="251"/>
      <c r="ES14" s="252"/>
      <c r="ET14" s="251"/>
      <c r="EU14" s="251"/>
      <c r="EV14" s="254"/>
      <c r="EW14" s="248"/>
      <c r="EX14" s="266"/>
      <c r="EY14" s="250"/>
      <c r="EZ14" s="251"/>
      <c r="FA14" s="252"/>
      <c r="FB14" s="251"/>
      <c r="FC14" s="251"/>
      <c r="FD14" s="254"/>
      <c r="FE14" s="248"/>
      <c r="FF14" s="266"/>
      <c r="FG14" s="250"/>
      <c r="FH14" s="251"/>
      <c r="FI14" s="252"/>
      <c r="FJ14" s="251"/>
      <c r="FK14" s="251"/>
      <c r="FL14" s="254"/>
      <c r="FM14" s="248"/>
      <c r="FN14" s="266"/>
      <c r="FO14" s="250"/>
      <c r="FP14" s="251"/>
      <c r="FQ14" s="252"/>
      <c r="FR14" s="251"/>
      <c r="FS14" s="251"/>
      <c r="FT14" s="254"/>
      <c r="FU14" s="248"/>
      <c r="FV14" s="266"/>
      <c r="FW14" s="250"/>
      <c r="FX14" s="251"/>
      <c r="FY14" s="252"/>
      <c r="FZ14" s="251"/>
      <c r="GA14" s="251"/>
      <c r="GB14" s="254"/>
      <c r="GC14" s="248"/>
      <c r="GD14" s="266"/>
      <c r="GE14" s="250"/>
      <c r="GF14" s="251"/>
      <c r="GG14" s="252"/>
      <c r="GH14" s="251"/>
      <c r="GI14" s="251"/>
      <c r="GJ14" s="254"/>
      <c r="GK14" s="248"/>
      <c r="GL14" s="266"/>
      <c r="GM14" s="250"/>
      <c r="GN14" s="251"/>
      <c r="GO14" s="252"/>
      <c r="GP14" s="251"/>
      <c r="GQ14" s="251"/>
      <c r="GR14" s="254"/>
      <c r="GS14" s="248"/>
      <c r="GT14" s="266"/>
      <c r="GU14" s="250"/>
      <c r="GV14" s="251"/>
      <c r="GW14" s="252"/>
      <c r="GX14" s="251"/>
      <c r="GY14" s="251"/>
      <c r="GZ14" s="254"/>
      <c r="HA14" s="248"/>
      <c r="HB14" s="266"/>
      <c r="HC14" s="250"/>
      <c r="HD14" s="251"/>
      <c r="HE14" s="252"/>
      <c r="HF14" s="251"/>
      <c r="HG14" s="251"/>
      <c r="HH14" s="254"/>
      <c r="HI14" s="248"/>
      <c r="HJ14" s="266"/>
      <c r="HK14" s="250"/>
      <c r="HL14" s="251"/>
      <c r="HM14" s="252"/>
      <c r="HN14" s="251"/>
      <c r="HO14" s="251"/>
      <c r="HP14" s="254"/>
      <c r="HQ14" s="248"/>
      <c r="HR14" s="266"/>
      <c r="HS14" s="250"/>
      <c r="HT14" s="251"/>
      <c r="HU14" s="252"/>
      <c r="HV14" s="251"/>
      <c r="HW14" s="251"/>
      <c r="HX14" s="254"/>
      <c r="HY14" s="248"/>
      <c r="HZ14" s="266"/>
      <c r="IA14" s="250"/>
      <c r="IB14" s="251"/>
      <c r="IC14" s="252"/>
      <c r="ID14" s="251"/>
      <c r="IE14" s="251"/>
      <c r="IF14" s="254"/>
      <c r="IG14" s="248"/>
      <c r="IH14" s="266"/>
      <c r="II14" s="250"/>
      <c r="IJ14" s="251"/>
      <c r="IK14" s="252"/>
      <c r="IL14" s="251"/>
      <c r="IM14" s="251"/>
      <c r="IN14" s="254"/>
      <c r="IO14" s="248"/>
      <c r="IP14" s="266"/>
      <c r="IQ14" s="250"/>
      <c r="IR14" s="251"/>
      <c r="IS14" s="252"/>
      <c r="IT14" s="251"/>
      <c r="IU14" s="251"/>
      <c r="IV14" s="254"/>
    </row>
    <row r="15" spans="1:256" ht="15" customHeight="1">
      <c r="A15" s="248">
        <f t="shared" si="0"/>
        <v>8</v>
      </c>
      <c r="B15" s="266">
        <v>12</v>
      </c>
      <c r="C15" s="250" t="str">
        <f>VLOOKUP(B15,Startlist!B:F,2,FALSE)</f>
        <v>A6</v>
      </c>
      <c r="D15" s="251" t="str">
        <f>CONCATENATE(VLOOKUP(B15,Startlist!B:H,3,FALSE)," / ",VLOOKUP(B15,Startlist!B:H,4,FALSE))</f>
        <v>Sander Siniorg / Annika Arnek</v>
      </c>
      <c r="E15" s="252" t="str">
        <f>VLOOKUP(B15,Startlist!B:F,5,FALSE)</f>
        <v>EST</v>
      </c>
      <c r="F15" s="251" t="str">
        <f>VLOOKUP(B15,Startlist!B:H,7,FALSE)</f>
        <v>Ford Fiesta</v>
      </c>
      <c r="G15" s="251" t="str">
        <f>VLOOKUP(B15,Startlist!B:H,6,FALSE)</f>
        <v>KAUR MOTORSPORT</v>
      </c>
      <c r="H15" s="254" t="str">
        <f>VLOOKUP(B15,Results!B:Q,16,FALSE)</f>
        <v>54.08,6</v>
      </c>
      <c r="I15" s="248"/>
      <c r="J15" s="266"/>
      <c r="K15" s="250"/>
      <c r="L15" s="251"/>
      <c r="M15" s="252"/>
      <c r="N15" s="251"/>
      <c r="O15" s="251"/>
      <c r="P15" s="254"/>
      <c r="Q15" s="248"/>
      <c r="R15" s="266"/>
      <c r="S15" s="250"/>
      <c r="T15" s="251"/>
      <c r="U15" s="252"/>
      <c r="V15" s="251"/>
      <c r="W15" s="251"/>
      <c r="X15" s="254"/>
      <c r="Y15" s="248"/>
      <c r="Z15" s="266"/>
      <c r="AA15" s="250"/>
      <c r="AB15" s="251"/>
      <c r="AC15" s="252"/>
      <c r="AD15" s="251"/>
      <c r="AE15" s="251"/>
      <c r="AF15" s="254"/>
      <c r="AG15" s="248"/>
      <c r="AH15" s="266"/>
      <c r="AI15" s="250"/>
      <c r="AJ15" s="251"/>
      <c r="AK15" s="252"/>
      <c r="AL15" s="251"/>
      <c r="AM15" s="251"/>
      <c r="AN15" s="254"/>
      <c r="AO15" s="248"/>
      <c r="AP15" s="266"/>
      <c r="AQ15" s="250"/>
      <c r="AR15" s="251"/>
      <c r="AS15" s="252"/>
      <c r="AT15" s="251"/>
      <c r="AU15" s="251"/>
      <c r="AV15" s="254"/>
      <c r="AW15" s="248"/>
      <c r="AX15" s="266"/>
      <c r="AY15" s="250"/>
      <c r="AZ15" s="251"/>
      <c r="BA15" s="252"/>
      <c r="BB15" s="251"/>
      <c r="BC15" s="251"/>
      <c r="BD15" s="254"/>
      <c r="BE15" s="248"/>
      <c r="BF15" s="266"/>
      <c r="BG15" s="250"/>
      <c r="BH15" s="251"/>
      <c r="BI15" s="252"/>
      <c r="BJ15" s="251"/>
      <c r="BK15" s="251"/>
      <c r="BL15" s="254"/>
      <c r="BM15" s="248"/>
      <c r="BN15" s="266"/>
      <c r="BO15" s="250"/>
      <c r="BP15" s="251"/>
      <c r="BQ15" s="252"/>
      <c r="BR15" s="251"/>
      <c r="BS15" s="251"/>
      <c r="BT15" s="254"/>
      <c r="BU15" s="248"/>
      <c r="BV15" s="266"/>
      <c r="BW15" s="250"/>
      <c r="BX15" s="251"/>
      <c r="BY15" s="252"/>
      <c r="BZ15" s="251"/>
      <c r="CA15" s="251"/>
      <c r="CB15" s="254"/>
      <c r="CC15" s="248"/>
      <c r="CD15" s="266"/>
      <c r="CE15" s="250"/>
      <c r="CF15" s="251"/>
      <c r="CG15" s="252"/>
      <c r="CH15" s="251"/>
      <c r="CI15" s="251"/>
      <c r="CJ15" s="254"/>
      <c r="CK15" s="248"/>
      <c r="CL15" s="266"/>
      <c r="CM15" s="250"/>
      <c r="CN15" s="251"/>
      <c r="CO15" s="252"/>
      <c r="CP15" s="251"/>
      <c r="CQ15" s="251"/>
      <c r="CR15" s="254"/>
      <c r="CS15" s="248"/>
      <c r="CT15" s="266"/>
      <c r="CU15" s="250"/>
      <c r="CV15" s="251"/>
      <c r="CW15" s="252"/>
      <c r="CX15" s="251"/>
      <c r="CY15" s="251"/>
      <c r="CZ15" s="254"/>
      <c r="DA15" s="248"/>
      <c r="DB15" s="266"/>
      <c r="DC15" s="250"/>
      <c r="DD15" s="251"/>
      <c r="DE15" s="252"/>
      <c r="DF15" s="251"/>
      <c r="DG15" s="251"/>
      <c r="DH15" s="254"/>
      <c r="DI15" s="248"/>
      <c r="DJ15" s="266"/>
      <c r="DK15" s="250"/>
      <c r="DL15" s="251"/>
      <c r="DM15" s="252"/>
      <c r="DN15" s="251"/>
      <c r="DO15" s="251"/>
      <c r="DP15" s="254"/>
      <c r="DQ15" s="248"/>
      <c r="DR15" s="266"/>
      <c r="DS15" s="250"/>
      <c r="DT15" s="251"/>
      <c r="DU15" s="252"/>
      <c r="DV15" s="251"/>
      <c r="DW15" s="251"/>
      <c r="DX15" s="254"/>
      <c r="DY15" s="248"/>
      <c r="DZ15" s="266"/>
      <c r="EA15" s="250"/>
      <c r="EB15" s="251"/>
      <c r="EC15" s="252"/>
      <c r="ED15" s="251"/>
      <c r="EE15" s="251"/>
      <c r="EF15" s="254"/>
      <c r="EG15" s="248"/>
      <c r="EH15" s="266"/>
      <c r="EI15" s="250"/>
      <c r="EJ15" s="251"/>
      <c r="EK15" s="252"/>
      <c r="EL15" s="251"/>
      <c r="EM15" s="251"/>
      <c r="EN15" s="254"/>
      <c r="EO15" s="248"/>
      <c r="EP15" s="266"/>
      <c r="EQ15" s="250"/>
      <c r="ER15" s="251"/>
      <c r="ES15" s="252"/>
      <c r="ET15" s="251"/>
      <c r="EU15" s="251"/>
      <c r="EV15" s="254"/>
      <c r="EW15" s="248"/>
      <c r="EX15" s="266"/>
      <c r="EY15" s="250"/>
      <c r="EZ15" s="251"/>
      <c r="FA15" s="252"/>
      <c r="FB15" s="251"/>
      <c r="FC15" s="251"/>
      <c r="FD15" s="254"/>
      <c r="FE15" s="248"/>
      <c r="FF15" s="266"/>
      <c r="FG15" s="250"/>
      <c r="FH15" s="251"/>
      <c r="FI15" s="252"/>
      <c r="FJ15" s="251"/>
      <c r="FK15" s="251"/>
      <c r="FL15" s="254"/>
      <c r="FM15" s="248"/>
      <c r="FN15" s="266"/>
      <c r="FO15" s="250"/>
      <c r="FP15" s="251"/>
      <c r="FQ15" s="252"/>
      <c r="FR15" s="251"/>
      <c r="FS15" s="251"/>
      <c r="FT15" s="254"/>
      <c r="FU15" s="248"/>
      <c r="FV15" s="266"/>
      <c r="FW15" s="250"/>
      <c r="FX15" s="251"/>
      <c r="FY15" s="252"/>
      <c r="FZ15" s="251"/>
      <c r="GA15" s="251"/>
      <c r="GB15" s="254"/>
      <c r="GC15" s="248"/>
      <c r="GD15" s="266"/>
      <c r="GE15" s="250"/>
      <c r="GF15" s="251"/>
      <c r="GG15" s="252"/>
      <c r="GH15" s="251"/>
      <c r="GI15" s="251"/>
      <c r="GJ15" s="254"/>
      <c r="GK15" s="248"/>
      <c r="GL15" s="266"/>
      <c r="GM15" s="250"/>
      <c r="GN15" s="251"/>
      <c r="GO15" s="252"/>
      <c r="GP15" s="251"/>
      <c r="GQ15" s="251"/>
      <c r="GR15" s="254"/>
      <c r="GS15" s="248"/>
      <c r="GT15" s="266"/>
      <c r="GU15" s="250"/>
      <c r="GV15" s="251"/>
      <c r="GW15" s="252"/>
      <c r="GX15" s="251"/>
      <c r="GY15" s="251"/>
      <c r="GZ15" s="254"/>
      <c r="HA15" s="248"/>
      <c r="HB15" s="266"/>
      <c r="HC15" s="250"/>
      <c r="HD15" s="251"/>
      <c r="HE15" s="252"/>
      <c r="HF15" s="251"/>
      <c r="HG15" s="251"/>
      <c r="HH15" s="254"/>
      <c r="HI15" s="248"/>
      <c r="HJ15" s="266"/>
      <c r="HK15" s="250"/>
      <c r="HL15" s="251"/>
      <c r="HM15" s="252"/>
      <c r="HN15" s="251"/>
      <c r="HO15" s="251"/>
      <c r="HP15" s="254"/>
      <c r="HQ15" s="248"/>
      <c r="HR15" s="266"/>
      <c r="HS15" s="250"/>
      <c r="HT15" s="251"/>
      <c r="HU15" s="252"/>
      <c r="HV15" s="251"/>
      <c r="HW15" s="251"/>
      <c r="HX15" s="254"/>
      <c r="HY15" s="248"/>
      <c r="HZ15" s="266"/>
      <c r="IA15" s="250"/>
      <c r="IB15" s="251"/>
      <c r="IC15" s="252"/>
      <c r="ID15" s="251"/>
      <c r="IE15" s="251"/>
      <c r="IF15" s="254"/>
      <c r="IG15" s="248"/>
      <c r="IH15" s="266"/>
      <c r="II15" s="250"/>
      <c r="IJ15" s="251"/>
      <c r="IK15" s="252"/>
      <c r="IL15" s="251"/>
      <c r="IM15" s="251"/>
      <c r="IN15" s="254"/>
      <c r="IO15" s="248"/>
      <c r="IP15" s="266"/>
      <c r="IQ15" s="250"/>
      <c r="IR15" s="251"/>
      <c r="IS15" s="252"/>
      <c r="IT15" s="251"/>
      <c r="IU15" s="251"/>
      <c r="IV15" s="254"/>
    </row>
    <row r="16" spans="1:256" ht="15" customHeight="1">
      <c r="A16" s="248"/>
      <c r="B16" s="266">
        <v>38</v>
      </c>
      <c r="C16" s="250" t="str">
        <f>VLOOKUP(B16,Startlist!B:F,2,FALSE)</f>
        <v>A6</v>
      </c>
      <c r="D16" s="251" t="str">
        <f>CONCATENATE(VLOOKUP(B16,Startlist!B:H,3,FALSE)," / ",VLOOKUP(B16,Startlist!B:H,4,FALSE))</f>
        <v>Kenneth Sepp / Tanel Kasesalu</v>
      </c>
      <c r="E16" s="252" t="str">
        <f>VLOOKUP(B16,Startlist!B:F,5,FALSE)</f>
        <v>EST</v>
      </c>
      <c r="F16" s="251" t="str">
        <f>VLOOKUP(B16,Startlist!B:H,7,FALSE)</f>
        <v>Citroen C2 R2 MAX</v>
      </c>
      <c r="G16" s="251" t="str">
        <f>VLOOKUP(B16,Startlist!B:H,6,FALSE)</f>
        <v>SAR-TECH MOTORSPORT</v>
      </c>
      <c r="H16" s="310" t="s">
        <v>1905</v>
      </c>
      <c r="I16" s="248"/>
      <c r="J16" s="266"/>
      <c r="K16" s="250"/>
      <c r="L16" s="251"/>
      <c r="M16" s="252"/>
      <c r="N16" s="251"/>
      <c r="O16" s="251"/>
      <c r="P16" s="254"/>
      <c r="Q16" s="248"/>
      <c r="R16" s="266"/>
      <c r="S16" s="250"/>
      <c r="T16" s="251"/>
      <c r="U16" s="252"/>
      <c r="V16" s="251"/>
      <c r="W16" s="251"/>
      <c r="X16" s="254"/>
      <c r="Y16" s="248"/>
      <c r="Z16" s="266"/>
      <c r="AA16" s="250"/>
      <c r="AB16" s="251"/>
      <c r="AC16" s="252"/>
      <c r="AD16" s="251"/>
      <c r="AE16" s="251"/>
      <c r="AF16" s="254"/>
      <c r="AG16" s="248"/>
      <c r="AH16" s="266"/>
      <c r="AI16" s="250"/>
      <c r="AJ16" s="251"/>
      <c r="AK16" s="252"/>
      <c r="AL16" s="251"/>
      <c r="AM16" s="251"/>
      <c r="AN16" s="254"/>
      <c r="AO16" s="248"/>
      <c r="AP16" s="266"/>
      <c r="AQ16" s="250"/>
      <c r="AR16" s="251"/>
      <c r="AS16" s="252"/>
      <c r="AT16" s="251"/>
      <c r="AU16" s="251"/>
      <c r="AV16" s="254"/>
      <c r="AW16" s="248"/>
      <c r="AX16" s="266"/>
      <c r="AY16" s="250"/>
      <c r="AZ16" s="251"/>
      <c r="BA16" s="252"/>
      <c r="BB16" s="251"/>
      <c r="BC16" s="251"/>
      <c r="BD16" s="254"/>
      <c r="BE16" s="248"/>
      <c r="BF16" s="266"/>
      <c r="BG16" s="250"/>
      <c r="BH16" s="251"/>
      <c r="BI16" s="252"/>
      <c r="BJ16" s="251"/>
      <c r="BK16" s="251"/>
      <c r="BL16" s="254"/>
      <c r="BM16" s="248"/>
      <c r="BN16" s="266"/>
      <c r="BO16" s="250"/>
      <c r="BP16" s="251"/>
      <c r="BQ16" s="252"/>
      <c r="BR16" s="251"/>
      <c r="BS16" s="251"/>
      <c r="BT16" s="254"/>
      <c r="BU16" s="248"/>
      <c r="BV16" s="266"/>
      <c r="BW16" s="250"/>
      <c r="BX16" s="251"/>
      <c r="BY16" s="252"/>
      <c r="BZ16" s="251"/>
      <c r="CA16" s="251"/>
      <c r="CB16" s="254"/>
      <c r="CC16" s="248"/>
      <c r="CD16" s="266"/>
      <c r="CE16" s="250"/>
      <c r="CF16" s="251"/>
      <c r="CG16" s="252"/>
      <c r="CH16" s="251"/>
      <c r="CI16" s="251"/>
      <c r="CJ16" s="254"/>
      <c r="CK16" s="248"/>
      <c r="CL16" s="266"/>
      <c r="CM16" s="250"/>
      <c r="CN16" s="251"/>
      <c r="CO16" s="252"/>
      <c r="CP16" s="251"/>
      <c r="CQ16" s="251"/>
      <c r="CR16" s="254"/>
      <c r="CS16" s="248"/>
      <c r="CT16" s="266"/>
      <c r="CU16" s="250"/>
      <c r="CV16" s="251"/>
      <c r="CW16" s="252"/>
      <c r="CX16" s="251"/>
      <c r="CY16" s="251"/>
      <c r="CZ16" s="254"/>
      <c r="DA16" s="248"/>
      <c r="DB16" s="266"/>
      <c r="DC16" s="250"/>
      <c r="DD16" s="251"/>
      <c r="DE16" s="252"/>
      <c r="DF16" s="251"/>
      <c r="DG16" s="251"/>
      <c r="DH16" s="254"/>
      <c r="DI16" s="248"/>
      <c r="DJ16" s="266"/>
      <c r="DK16" s="250"/>
      <c r="DL16" s="251"/>
      <c r="DM16" s="252"/>
      <c r="DN16" s="251"/>
      <c r="DO16" s="251"/>
      <c r="DP16" s="254"/>
      <c r="DQ16" s="248"/>
      <c r="DR16" s="266"/>
      <c r="DS16" s="250"/>
      <c r="DT16" s="251"/>
      <c r="DU16" s="252"/>
      <c r="DV16" s="251"/>
      <c r="DW16" s="251"/>
      <c r="DX16" s="254"/>
      <c r="DY16" s="248"/>
      <c r="DZ16" s="266"/>
      <c r="EA16" s="250"/>
      <c r="EB16" s="251"/>
      <c r="EC16" s="252"/>
      <c r="ED16" s="251"/>
      <c r="EE16" s="251"/>
      <c r="EF16" s="254"/>
      <c r="EG16" s="248"/>
      <c r="EH16" s="266"/>
      <c r="EI16" s="250"/>
      <c r="EJ16" s="251"/>
      <c r="EK16" s="252"/>
      <c r="EL16" s="251"/>
      <c r="EM16" s="251"/>
      <c r="EN16" s="254"/>
      <c r="EO16" s="248"/>
      <c r="EP16" s="266"/>
      <c r="EQ16" s="250"/>
      <c r="ER16" s="251"/>
      <c r="ES16" s="252"/>
      <c r="ET16" s="251"/>
      <c r="EU16" s="251"/>
      <c r="EV16" s="254"/>
      <c r="EW16" s="248"/>
      <c r="EX16" s="266"/>
      <c r="EY16" s="250"/>
      <c r="EZ16" s="251"/>
      <c r="FA16" s="252"/>
      <c r="FB16" s="251"/>
      <c r="FC16" s="251"/>
      <c r="FD16" s="254"/>
      <c r="FE16" s="248"/>
      <c r="FF16" s="266"/>
      <c r="FG16" s="250"/>
      <c r="FH16" s="251"/>
      <c r="FI16" s="252"/>
      <c r="FJ16" s="251"/>
      <c r="FK16" s="251"/>
      <c r="FL16" s="254"/>
      <c r="FM16" s="248"/>
      <c r="FN16" s="266"/>
      <c r="FO16" s="250"/>
      <c r="FP16" s="251"/>
      <c r="FQ16" s="252"/>
      <c r="FR16" s="251"/>
      <c r="FS16" s="251"/>
      <c r="FT16" s="254"/>
      <c r="FU16" s="248"/>
      <c r="FV16" s="266"/>
      <c r="FW16" s="250"/>
      <c r="FX16" s="251"/>
      <c r="FY16" s="252"/>
      <c r="FZ16" s="251"/>
      <c r="GA16" s="251"/>
      <c r="GB16" s="254"/>
      <c r="GC16" s="248"/>
      <c r="GD16" s="266"/>
      <c r="GE16" s="250"/>
      <c r="GF16" s="251"/>
      <c r="GG16" s="252"/>
      <c r="GH16" s="251"/>
      <c r="GI16" s="251"/>
      <c r="GJ16" s="254"/>
      <c r="GK16" s="248"/>
      <c r="GL16" s="266"/>
      <c r="GM16" s="250"/>
      <c r="GN16" s="251"/>
      <c r="GO16" s="252"/>
      <c r="GP16" s="251"/>
      <c r="GQ16" s="251"/>
      <c r="GR16" s="254"/>
      <c r="GS16" s="248"/>
      <c r="GT16" s="266"/>
      <c r="GU16" s="250"/>
      <c r="GV16" s="251"/>
      <c r="GW16" s="252"/>
      <c r="GX16" s="251"/>
      <c r="GY16" s="251"/>
      <c r="GZ16" s="254"/>
      <c r="HA16" s="248"/>
      <c r="HB16" s="266"/>
      <c r="HC16" s="250"/>
      <c r="HD16" s="251"/>
      <c r="HE16" s="252"/>
      <c r="HF16" s="251"/>
      <c r="HG16" s="251"/>
      <c r="HH16" s="254"/>
      <c r="HI16" s="248"/>
      <c r="HJ16" s="266"/>
      <c r="HK16" s="250"/>
      <c r="HL16" s="251"/>
      <c r="HM16" s="252"/>
      <c r="HN16" s="251"/>
      <c r="HO16" s="251"/>
      <c r="HP16" s="254"/>
      <c r="HQ16" s="248"/>
      <c r="HR16" s="266"/>
      <c r="HS16" s="250"/>
      <c r="HT16" s="251"/>
      <c r="HU16" s="252"/>
      <c r="HV16" s="251"/>
      <c r="HW16" s="251"/>
      <c r="HX16" s="254"/>
      <c r="HY16" s="248"/>
      <c r="HZ16" s="266"/>
      <c r="IA16" s="250"/>
      <c r="IB16" s="251"/>
      <c r="IC16" s="252"/>
      <c r="ID16" s="251"/>
      <c r="IE16" s="251"/>
      <c r="IF16" s="254"/>
      <c r="IG16" s="248"/>
      <c r="IH16" s="266"/>
      <c r="II16" s="250"/>
      <c r="IJ16" s="251"/>
      <c r="IK16" s="252"/>
      <c r="IL16" s="251"/>
      <c r="IM16" s="251"/>
      <c r="IN16" s="254"/>
      <c r="IO16" s="248"/>
      <c r="IP16" s="266"/>
      <c r="IQ16" s="250"/>
      <c r="IR16" s="251"/>
      <c r="IS16" s="252"/>
      <c r="IT16" s="251"/>
      <c r="IU16" s="251"/>
      <c r="IV16" s="254"/>
    </row>
    <row r="17" spans="1:8" ht="12.75">
      <c r="A17" s="117"/>
      <c r="B17" s="117"/>
      <c r="C17" s="117"/>
      <c r="D17" s="117"/>
      <c r="E17" s="117"/>
      <c r="F17" s="117"/>
      <c r="G17" s="117"/>
      <c r="H17" s="126"/>
    </row>
    <row r="18" spans="1:8" ht="12.75">
      <c r="A18" s="117"/>
      <c r="B18" s="117"/>
      <c r="C18" s="117"/>
      <c r="D18" s="117"/>
      <c r="E18" s="117"/>
      <c r="F18" s="117"/>
      <c r="G18" s="117"/>
      <c r="H18" s="126"/>
    </row>
    <row r="19" spans="1:8" ht="12.75">
      <c r="A19" s="117"/>
      <c r="B19" s="117"/>
      <c r="C19" s="117"/>
      <c r="D19" s="117"/>
      <c r="E19" s="117"/>
      <c r="F19" s="117"/>
      <c r="G19" s="117"/>
      <c r="H19" s="126"/>
    </row>
    <row r="20" spans="1:8" ht="12.75">
      <c r="A20" s="117"/>
      <c r="B20" s="117"/>
      <c r="C20" s="117"/>
      <c r="D20" s="117"/>
      <c r="E20" s="117"/>
      <c r="F20" s="117"/>
      <c r="G20" s="117"/>
      <c r="H20" s="126"/>
    </row>
  </sheetData>
  <printOptions horizontalCentered="1"/>
  <pageMargins left="0" right="0" top="0.3937007874015748" bottom="0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9"/>
  </sheetPr>
  <dimension ref="A1:S25"/>
  <sheetViews>
    <sheetView workbookViewId="0" topLeftCell="A1">
      <selection activeCell="A7" sqref="A7"/>
    </sheetView>
  </sheetViews>
  <sheetFormatPr defaultColWidth="9.140625" defaultRowHeight="12.75"/>
  <cols>
    <col min="1" max="1" width="7.140625" style="86" customWidth="1"/>
    <col min="2" max="2" width="4.28125" style="86" customWidth="1"/>
    <col min="3" max="3" width="23.421875" style="86" customWidth="1"/>
    <col min="4" max="16" width="6.7109375" style="86" customWidth="1"/>
    <col min="17" max="17" width="14.57421875" style="86" customWidth="1"/>
    <col min="18" max="19" width="9.140625" style="86" customWidth="1"/>
  </cols>
  <sheetData>
    <row r="1" spans="1:17" ht="12.75" customHeight="1">
      <c r="A1" s="119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ht="15.75">
      <c r="A2" s="298" t="str">
        <f>Startlist!$F4</f>
        <v>Tartu Rally 2014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</row>
    <row r="3" spans="1:17" ht="15">
      <c r="A3" s="299" t="str">
        <f>Startlist!$F5</f>
        <v>September 12.-13.2014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</row>
    <row r="4" spans="1:17" ht="15">
      <c r="A4" s="299" t="str">
        <f>Startlist!$F6</f>
        <v>Tartu, Tartumaa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</row>
    <row r="5" spans="1:17" ht="15">
      <c r="A5" s="11" t="s">
        <v>507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2.75">
      <c r="A6" s="70" t="s">
        <v>361</v>
      </c>
      <c r="B6" s="62" t="s">
        <v>362</v>
      </c>
      <c r="C6" s="63" t="s">
        <v>363</v>
      </c>
      <c r="D6" s="300" t="s">
        <v>400</v>
      </c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2"/>
      <c r="P6" s="61" t="s">
        <v>372</v>
      </c>
      <c r="Q6" s="61" t="s">
        <v>387</v>
      </c>
    </row>
    <row r="7" spans="1:17" ht="12.75">
      <c r="A7" s="69" t="s">
        <v>389</v>
      </c>
      <c r="B7" s="64"/>
      <c r="C7" s="65" t="s">
        <v>359</v>
      </c>
      <c r="D7" s="66" t="s">
        <v>364</v>
      </c>
      <c r="E7" s="94" t="s">
        <v>365</v>
      </c>
      <c r="F7" s="94" t="s">
        <v>366</v>
      </c>
      <c r="G7" s="94" t="s">
        <v>367</v>
      </c>
      <c r="H7" s="94" t="s">
        <v>368</v>
      </c>
      <c r="I7" s="94" t="s">
        <v>369</v>
      </c>
      <c r="J7" s="94" t="s">
        <v>370</v>
      </c>
      <c r="K7" s="94" t="s">
        <v>393</v>
      </c>
      <c r="L7" s="94" t="s">
        <v>491</v>
      </c>
      <c r="M7" s="139" t="s">
        <v>492</v>
      </c>
      <c r="N7" s="139" t="s">
        <v>187</v>
      </c>
      <c r="O7" s="67">
        <v>12</v>
      </c>
      <c r="P7" s="68"/>
      <c r="Q7" s="69" t="s">
        <v>388</v>
      </c>
    </row>
    <row r="8" spans="1:19" ht="12.75">
      <c r="A8" s="127" t="s">
        <v>961</v>
      </c>
      <c r="B8" s="128">
        <v>15</v>
      </c>
      <c r="C8" s="129" t="s">
        <v>620</v>
      </c>
      <c r="D8" s="283" t="s">
        <v>606</v>
      </c>
      <c r="E8" s="284" t="s">
        <v>606</v>
      </c>
      <c r="F8" s="130" t="s">
        <v>983</v>
      </c>
      <c r="G8" s="130" t="s">
        <v>984</v>
      </c>
      <c r="H8" s="130" t="s">
        <v>1441</v>
      </c>
      <c r="I8" s="130" t="s">
        <v>1582</v>
      </c>
      <c r="J8" s="130" t="s">
        <v>1583</v>
      </c>
      <c r="K8" s="130" t="s">
        <v>1961</v>
      </c>
      <c r="L8" s="130" t="s">
        <v>1962</v>
      </c>
      <c r="M8" s="130" t="s">
        <v>1958</v>
      </c>
      <c r="N8" s="130" t="s">
        <v>1564</v>
      </c>
      <c r="O8" s="131" t="s">
        <v>2214</v>
      </c>
      <c r="P8" s="121"/>
      <c r="Q8" s="122" t="s">
        <v>2215</v>
      </c>
      <c r="R8" s="103"/>
      <c r="S8"/>
    </row>
    <row r="9" spans="1:19" ht="12.75">
      <c r="A9" s="123" t="s">
        <v>403</v>
      </c>
      <c r="B9" s="132"/>
      <c r="C9" s="133" t="s">
        <v>330</v>
      </c>
      <c r="D9" s="285"/>
      <c r="E9" s="286"/>
      <c r="F9" s="134" t="s">
        <v>1026</v>
      </c>
      <c r="G9" s="134" t="s">
        <v>1027</v>
      </c>
      <c r="H9" s="134" t="s">
        <v>1444</v>
      </c>
      <c r="I9" s="134" t="s">
        <v>1696</v>
      </c>
      <c r="J9" s="134" t="s">
        <v>1596</v>
      </c>
      <c r="K9" s="134" t="s">
        <v>1065</v>
      </c>
      <c r="L9" s="134" t="s">
        <v>1698</v>
      </c>
      <c r="M9" s="134" t="s">
        <v>1963</v>
      </c>
      <c r="N9" s="134" t="s">
        <v>2216</v>
      </c>
      <c r="O9" s="135" t="s">
        <v>1959</v>
      </c>
      <c r="P9" s="136"/>
      <c r="Q9" s="137" t="s">
        <v>2217</v>
      </c>
      <c r="R9" s="103"/>
      <c r="S9"/>
    </row>
    <row r="10" spans="1:19" ht="12.75">
      <c r="A10" s="127" t="s">
        <v>2249</v>
      </c>
      <c r="B10" s="128">
        <v>31</v>
      </c>
      <c r="C10" s="129" t="s">
        <v>636</v>
      </c>
      <c r="D10" s="283" t="s">
        <v>606</v>
      </c>
      <c r="E10" s="284" t="s">
        <v>606</v>
      </c>
      <c r="F10" s="130" t="s">
        <v>1116</v>
      </c>
      <c r="G10" s="130" t="s">
        <v>1036</v>
      </c>
      <c r="H10" s="130" t="s">
        <v>1447</v>
      </c>
      <c r="I10" s="130" t="s">
        <v>1702</v>
      </c>
      <c r="J10" s="130" t="s">
        <v>1703</v>
      </c>
      <c r="K10" s="130" t="s">
        <v>1971</v>
      </c>
      <c r="L10" s="130" t="s">
        <v>1972</v>
      </c>
      <c r="M10" s="130" t="s">
        <v>1973</v>
      </c>
      <c r="N10" s="130" t="s">
        <v>2250</v>
      </c>
      <c r="O10" s="131" t="s">
        <v>2251</v>
      </c>
      <c r="P10" s="121"/>
      <c r="Q10" s="122" t="s">
        <v>2252</v>
      </c>
      <c r="R10" s="103"/>
      <c r="S10"/>
    </row>
    <row r="11" spans="1:19" ht="12.75">
      <c r="A11" s="123" t="s">
        <v>403</v>
      </c>
      <c r="B11" s="132"/>
      <c r="C11" s="133" t="s">
        <v>294</v>
      </c>
      <c r="D11" s="285"/>
      <c r="E11" s="286"/>
      <c r="F11" s="134" t="s">
        <v>1157</v>
      </c>
      <c r="G11" s="134" t="s">
        <v>1053</v>
      </c>
      <c r="H11" s="134" t="s">
        <v>1448</v>
      </c>
      <c r="I11" s="134" t="s">
        <v>1598</v>
      </c>
      <c r="J11" s="134" t="s">
        <v>1704</v>
      </c>
      <c r="K11" s="134" t="s">
        <v>2035</v>
      </c>
      <c r="L11" s="134" t="s">
        <v>1975</v>
      </c>
      <c r="M11" s="134" t="s">
        <v>959</v>
      </c>
      <c r="N11" s="134" t="s">
        <v>986</v>
      </c>
      <c r="O11" s="135" t="s">
        <v>1963</v>
      </c>
      <c r="P11" s="136"/>
      <c r="Q11" s="137" t="s">
        <v>2253</v>
      </c>
      <c r="R11" s="103"/>
      <c r="S11"/>
    </row>
    <row r="12" spans="1:19" ht="12.75">
      <c r="A12" s="127" t="s">
        <v>1976</v>
      </c>
      <c r="B12" s="128">
        <v>20</v>
      </c>
      <c r="C12" s="129" t="s">
        <v>625</v>
      </c>
      <c r="D12" s="283" t="s">
        <v>606</v>
      </c>
      <c r="E12" s="284" t="s">
        <v>606</v>
      </c>
      <c r="F12" s="130" t="s">
        <v>973</v>
      </c>
      <c r="G12" s="130" t="s">
        <v>974</v>
      </c>
      <c r="H12" s="130" t="s">
        <v>1447</v>
      </c>
      <c r="I12" s="130" t="s">
        <v>1597</v>
      </c>
      <c r="J12" s="130" t="s">
        <v>1438</v>
      </c>
      <c r="K12" s="130" t="s">
        <v>1977</v>
      </c>
      <c r="L12" s="130" t="s">
        <v>1978</v>
      </c>
      <c r="M12" s="130" t="s">
        <v>1979</v>
      </c>
      <c r="N12" s="130" t="s">
        <v>2235</v>
      </c>
      <c r="O12" s="131" t="s">
        <v>2236</v>
      </c>
      <c r="P12" s="121"/>
      <c r="Q12" s="122" t="s">
        <v>2237</v>
      </c>
      <c r="R12" s="103"/>
      <c r="S12"/>
    </row>
    <row r="13" spans="1:19" ht="12.75">
      <c r="A13" s="123" t="s">
        <v>403</v>
      </c>
      <c r="B13" s="132"/>
      <c r="C13" s="133" t="s">
        <v>294</v>
      </c>
      <c r="D13" s="285"/>
      <c r="E13" s="286"/>
      <c r="F13" s="134" t="s">
        <v>976</v>
      </c>
      <c r="G13" s="134" t="s">
        <v>986</v>
      </c>
      <c r="H13" s="134" t="s">
        <v>1448</v>
      </c>
      <c r="I13" s="134" t="s">
        <v>1699</v>
      </c>
      <c r="J13" s="134" t="s">
        <v>1604</v>
      </c>
      <c r="K13" s="134" t="s">
        <v>2022</v>
      </c>
      <c r="L13" s="134" t="s">
        <v>1443</v>
      </c>
      <c r="M13" s="134" t="s">
        <v>1448</v>
      </c>
      <c r="N13" s="134" t="s">
        <v>1027</v>
      </c>
      <c r="O13" s="135" t="s">
        <v>2013</v>
      </c>
      <c r="P13" s="136"/>
      <c r="Q13" s="137" t="s">
        <v>2238</v>
      </c>
      <c r="R13" s="103"/>
      <c r="S13"/>
    </row>
    <row r="14" spans="1:19" ht="12.75">
      <c r="A14" s="127" t="s">
        <v>2264</v>
      </c>
      <c r="B14" s="128">
        <v>35</v>
      </c>
      <c r="C14" s="129" t="s">
        <v>640</v>
      </c>
      <c r="D14" s="283" t="s">
        <v>606</v>
      </c>
      <c r="E14" s="284" t="s">
        <v>606</v>
      </c>
      <c r="F14" s="130" t="s">
        <v>1050</v>
      </c>
      <c r="G14" s="130" t="s">
        <v>1036</v>
      </c>
      <c r="H14" s="130" t="s">
        <v>1457</v>
      </c>
      <c r="I14" s="130" t="s">
        <v>1717</v>
      </c>
      <c r="J14" s="130" t="s">
        <v>1718</v>
      </c>
      <c r="K14" s="130" t="s">
        <v>1986</v>
      </c>
      <c r="L14" s="130" t="s">
        <v>1987</v>
      </c>
      <c r="M14" s="130" t="s">
        <v>964</v>
      </c>
      <c r="N14" s="130" t="s">
        <v>2265</v>
      </c>
      <c r="O14" s="131" t="s">
        <v>958</v>
      </c>
      <c r="P14" s="121"/>
      <c r="Q14" s="122" t="s">
        <v>2266</v>
      </c>
      <c r="R14" s="103"/>
      <c r="S14"/>
    </row>
    <row r="15" spans="1:19" ht="12.75">
      <c r="A15" s="123" t="s">
        <v>403</v>
      </c>
      <c r="B15" s="132"/>
      <c r="C15" s="133" t="s">
        <v>330</v>
      </c>
      <c r="D15" s="285"/>
      <c r="E15" s="286"/>
      <c r="F15" s="134" t="s">
        <v>1052</v>
      </c>
      <c r="G15" s="134" t="s">
        <v>1053</v>
      </c>
      <c r="H15" s="134" t="s">
        <v>1498</v>
      </c>
      <c r="I15" s="134" t="s">
        <v>1783</v>
      </c>
      <c r="J15" s="134" t="s">
        <v>1719</v>
      </c>
      <c r="K15" s="134" t="s">
        <v>1482</v>
      </c>
      <c r="L15" s="134" t="s">
        <v>2007</v>
      </c>
      <c r="M15" s="134" t="s">
        <v>1059</v>
      </c>
      <c r="N15" s="134" t="s">
        <v>1006</v>
      </c>
      <c r="O15" s="135" t="s">
        <v>2267</v>
      </c>
      <c r="P15" s="136"/>
      <c r="Q15" s="137" t="s">
        <v>2268</v>
      </c>
      <c r="R15" s="103"/>
      <c r="S15"/>
    </row>
    <row r="16" spans="1:19" ht="12.75">
      <c r="A16" s="127" t="s">
        <v>2008</v>
      </c>
      <c r="B16" s="128">
        <v>17</v>
      </c>
      <c r="C16" s="129" t="s">
        <v>622</v>
      </c>
      <c r="D16" s="283" t="s">
        <v>606</v>
      </c>
      <c r="E16" s="284" t="s">
        <v>606</v>
      </c>
      <c r="F16" s="130" t="s">
        <v>1003</v>
      </c>
      <c r="G16" s="130" t="s">
        <v>1004</v>
      </c>
      <c r="H16" s="130" t="s">
        <v>1442</v>
      </c>
      <c r="I16" s="130" t="s">
        <v>1578</v>
      </c>
      <c r="J16" s="130" t="s">
        <v>1603</v>
      </c>
      <c r="K16" s="130" t="s">
        <v>2009</v>
      </c>
      <c r="L16" s="130" t="s">
        <v>2010</v>
      </c>
      <c r="M16" s="130" t="s">
        <v>2011</v>
      </c>
      <c r="N16" s="130" t="s">
        <v>2282</v>
      </c>
      <c r="O16" s="131" t="s">
        <v>2283</v>
      </c>
      <c r="P16" s="121"/>
      <c r="Q16" s="122" t="s">
        <v>2284</v>
      </c>
      <c r="R16" s="103"/>
      <c r="S16"/>
    </row>
    <row r="17" spans="1:19" ht="12.75">
      <c r="A17" s="123" t="s">
        <v>403</v>
      </c>
      <c r="B17" s="132"/>
      <c r="C17" s="133" t="s">
        <v>330</v>
      </c>
      <c r="D17" s="285"/>
      <c r="E17" s="286"/>
      <c r="F17" s="134" t="s">
        <v>1186</v>
      </c>
      <c r="G17" s="134" t="s">
        <v>1095</v>
      </c>
      <c r="H17" s="134" t="s">
        <v>1504</v>
      </c>
      <c r="I17" s="134" t="s">
        <v>1482</v>
      </c>
      <c r="J17" s="134" t="s">
        <v>1723</v>
      </c>
      <c r="K17" s="134" t="s">
        <v>1755</v>
      </c>
      <c r="L17" s="134" t="s">
        <v>1604</v>
      </c>
      <c r="M17" s="134" t="s">
        <v>1039</v>
      </c>
      <c r="N17" s="134" t="s">
        <v>2285</v>
      </c>
      <c r="O17" s="135" t="s">
        <v>2014</v>
      </c>
      <c r="P17" s="136"/>
      <c r="Q17" s="137" t="s">
        <v>2286</v>
      </c>
      <c r="R17" s="103"/>
      <c r="S17"/>
    </row>
    <row r="18" spans="1:19" ht="12.75">
      <c r="A18" s="127" t="s">
        <v>2027</v>
      </c>
      <c r="B18" s="128">
        <v>32</v>
      </c>
      <c r="C18" s="129" t="s">
        <v>637</v>
      </c>
      <c r="D18" s="283" t="s">
        <v>606</v>
      </c>
      <c r="E18" s="284" t="s">
        <v>606</v>
      </c>
      <c r="F18" s="130" t="s">
        <v>1022</v>
      </c>
      <c r="G18" s="130" t="s">
        <v>974</v>
      </c>
      <c r="H18" s="130" t="s">
        <v>1459</v>
      </c>
      <c r="I18" s="130" t="s">
        <v>1729</v>
      </c>
      <c r="J18" s="130" t="s">
        <v>1730</v>
      </c>
      <c r="K18" s="130" t="s">
        <v>2025</v>
      </c>
      <c r="L18" s="130" t="s">
        <v>1718</v>
      </c>
      <c r="M18" s="130" t="s">
        <v>2026</v>
      </c>
      <c r="N18" s="130" t="s">
        <v>2299</v>
      </c>
      <c r="O18" s="131" t="s">
        <v>2300</v>
      </c>
      <c r="P18" s="121"/>
      <c r="Q18" s="122" t="s">
        <v>2301</v>
      </c>
      <c r="R18" s="103"/>
      <c r="S18"/>
    </row>
    <row r="19" spans="1:19" ht="12.75">
      <c r="A19" s="123" t="s">
        <v>403</v>
      </c>
      <c r="B19" s="132"/>
      <c r="C19" s="133" t="s">
        <v>330</v>
      </c>
      <c r="D19" s="285"/>
      <c r="E19" s="286"/>
      <c r="F19" s="134" t="s">
        <v>977</v>
      </c>
      <c r="G19" s="134" t="s">
        <v>986</v>
      </c>
      <c r="H19" s="134" t="s">
        <v>1500</v>
      </c>
      <c r="I19" s="134" t="s">
        <v>1790</v>
      </c>
      <c r="J19" s="134" t="s">
        <v>1791</v>
      </c>
      <c r="K19" s="134" t="s">
        <v>1793</v>
      </c>
      <c r="L19" s="134" t="s">
        <v>2093</v>
      </c>
      <c r="M19" s="134" t="s">
        <v>2012</v>
      </c>
      <c r="N19" s="134" t="s">
        <v>2093</v>
      </c>
      <c r="O19" s="135" t="s">
        <v>2322</v>
      </c>
      <c r="P19" s="136"/>
      <c r="Q19" s="137" t="s">
        <v>2302</v>
      </c>
      <c r="R19" s="103"/>
      <c r="S19"/>
    </row>
    <row r="20" spans="1:19" ht="12.75">
      <c r="A20" s="127" t="s">
        <v>2323</v>
      </c>
      <c r="B20" s="128">
        <v>40</v>
      </c>
      <c r="C20" s="129" t="s">
        <v>645</v>
      </c>
      <c r="D20" s="283" t="s">
        <v>606</v>
      </c>
      <c r="E20" s="284" t="s">
        <v>606</v>
      </c>
      <c r="F20" s="130" t="s">
        <v>1128</v>
      </c>
      <c r="G20" s="130" t="s">
        <v>1104</v>
      </c>
      <c r="H20" s="130" t="s">
        <v>1467</v>
      </c>
      <c r="I20" s="130" t="s">
        <v>1432</v>
      </c>
      <c r="J20" s="130" t="s">
        <v>1733</v>
      </c>
      <c r="K20" s="130" t="s">
        <v>2054</v>
      </c>
      <c r="L20" s="130" t="s">
        <v>2055</v>
      </c>
      <c r="M20" s="130" t="s">
        <v>2056</v>
      </c>
      <c r="N20" s="130" t="s">
        <v>2324</v>
      </c>
      <c r="O20" s="131" t="s">
        <v>2325</v>
      </c>
      <c r="P20" s="121"/>
      <c r="Q20" s="122" t="s">
        <v>2326</v>
      </c>
      <c r="R20" s="103"/>
      <c r="S20"/>
    </row>
    <row r="21" spans="1:19" ht="12.75">
      <c r="A21" s="123" t="s">
        <v>403</v>
      </c>
      <c r="B21" s="132"/>
      <c r="C21" s="133" t="s">
        <v>328</v>
      </c>
      <c r="D21" s="285"/>
      <c r="E21" s="286"/>
      <c r="F21" s="134" t="s">
        <v>1206</v>
      </c>
      <c r="G21" s="134" t="s">
        <v>1207</v>
      </c>
      <c r="H21" s="134" t="s">
        <v>1511</v>
      </c>
      <c r="I21" s="134" t="s">
        <v>1796</v>
      </c>
      <c r="J21" s="134" t="s">
        <v>1797</v>
      </c>
      <c r="K21" s="134" t="s">
        <v>1727</v>
      </c>
      <c r="L21" s="134" t="s">
        <v>2094</v>
      </c>
      <c r="M21" s="134" t="s">
        <v>2030</v>
      </c>
      <c r="N21" s="134" t="s">
        <v>1093</v>
      </c>
      <c r="O21" s="135" t="s">
        <v>2003</v>
      </c>
      <c r="P21" s="136"/>
      <c r="Q21" s="137" t="s">
        <v>2327</v>
      </c>
      <c r="R21" s="103"/>
      <c r="S21"/>
    </row>
    <row r="22" spans="1:19" ht="12.75">
      <c r="A22" s="127" t="s">
        <v>24</v>
      </c>
      <c r="B22" s="128">
        <v>12</v>
      </c>
      <c r="C22" s="129" t="s">
        <v>618</v>
      </c>
      <c r="D22" s="283" t="s">
        <v>606</v>
      </c>
      <c r="E22" s="284" t="s">
        <v>606</v>
      </c>
      <c r="F22" s="130" t="s">
        <v>956</v>
      </c>
      <c r="G22" s="130" t="s">
        <v>957</v>
      </c>
      <c r="H22" s="130" t="s">
        <v>1440</v>
      </c>
      <c r="I22" s="130" t="s">
        <v>1584</v>
      </c>
      <c r="J22" s="130" t="s">
        <v>1585</v>
      </c>
      <c r="K22" s="130" t="s">
        <v>1990</v>
      </c>
      <c r="L22" s="130" t="s">
        <v>1991</v>
      </c>
      <c r="M22" s="130" t="s">
        <v>1992</v>
      </c>
      <c r="N22" s="130" t="s">
        <v>2243</v>
      </c>
      <c r="O22" s="131" t="s">
        <v>2244</v>
      </c>
      <c r="P22" s="121"/>
      <c r="Q22" s="122" t="s">
        <v>2245</v>
      </c>
      <c r="R22" s="103"/>
      <c r="S22"/>
    </row>
    <row r="23" spans="1:19" ht="12.75">
      <c r="A23" s="123" t="s">
        <v>403</v>
      </c>
      <c r="B23" s="132"/>
      <c r="C23" s="133" t="s">
        <v>473</v>
      </c>
      <c r="D23" s="285"/>
      <c r="E23" s="286"/>
      <c r="F23" s="134" t="s">
        <v>947</v>
      </c>
      <c r="G23" s="134" t="s">
        <v>959</v>
      </c>
      <c r="H23" s="134" t="s">
        <v>1443</v>
      </c>
      <c r="I23" s="134" t="s">
        <v>1697</v>
      </c>
      <c r="J23" s="134" t="s">
        <v>1698</v>
      </c>
      <c r="K23" s="134" t="s">
        <v>2089</v>
      </c>
      <c r="L23" s="134" t="s">
        <v>1848</v>
      </c>
      <c r="M23" s="134" t="s">
        <v>2141</v>
      </c>
      <c r="N23" s="134" t="s">
        <v>1095</v>
      </c>
      <c r="O23" s="135" t="s">
        <v>1698</v>
      </c>
      <c r="P23" s="136"/>
      <c r="Q23" s="137" t="s">
        <v>2246</v>
      </c>
      <c r="R23" s="103"/>
      <c r="S23"/>
    </row>
    <row r="24" spans="1:19" ht="12.75">
      <c r="A24" s="127"/>
      <c r="B24" s="128">
        <v>38</v>
      </c>
      <c r="C24" s="129" t="s">
        <v>643</v>
      </c>
      <c r="D24" s="283" t="s">
        <v>606</v>
      </c>
      <c r="E24" s="284" t="s">
        <v>606</v>
      </c>
      <c r="F24" s="130" t="s">
        <v>1036</v>
      </c>
      <c r="G24" s="130" t="s">
        <v>1037</v>
      </c>
      <c r="H24" s="130"/>
      <c r="I24" s="130"/>
      <c r="J24" s="130"/>
      <c r="K24" s="130"/>
      <c r="L24" s="130"/>
      <c r="M24" s="130"/>
      <c r="N24" s="130"/>
      <c r="O24" s="131"/>
      <c r="P24" s="294" t="s">
        <v>1608</v>
      </c>
      <c r="Q24" s="295"/>
      <c r="R24" s="103"/>
      <c r="S24"/>
    </row>
    <row r="25" spans="1:19" ht="12.75">
      <c r="A25" s="123" t="s">
        <v>403</v>
      </c>
      <c r="B25" s="132"/>
      <c r="C25" s="133" t="s">
        <v>294</v>
      </c>
      <c r="D25" s="285"/>
      <c r="E25" s="286"/>
      <c r="F25" s="134" t="s">
        <v>1039</v>
      </c>
      <c r="G25" s="134" t="s">
        <v>1040</v>
      </c>
      <c r="H25" s="134"/>
      <c r="I25" s="134"/>
      <c r="J25" s="134"/>
      <c r="K25" s="134"/>
      <c r="L25" s="134"/>
      <c r="M25" s="134"/>
      <c r="N25" s="134"/>
      <c r="O25" s="135"/>
      <c r="P25" s="296"/>
      <c r="Q25" s="297"/>
      <c r="R25" s="103"/>
      <c r="S25"/>
    </row>
  </sheetData>
  <mergeCells count="4">
    <mergeCell ref="A2:Q2"/>
    <mergeCell ref="A3:Q3"/>
    <mergeCell ref="A4:Q4"/>
    <mergeCell ref="D6:O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9"/>
  </sheetPr>
  <dimension ref="A1:H15"/>
  <sheetViews>
    <sheetView workbookViewId="0" topLeftCell="A1">
      <selection activeCell="A7" sqref="A7"/>
    </sheetView>
  </sheetViews>
  <sheetFormatPr defaultColWidth="9.140625" defaultRowHeight="12.75"/>
  <cols>
    <col min="1" max="1" width="5.28125" style="32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20" customWidth="1"/>
  </cols>
  <sheetData>
    <row r="1" spans="5:8" ht="15.75">
      <c r="E1" s="1" t="str">
        <f>Startlist!$F1</f>
        <v> </v>
      </c>
      <c r="H1" s="124"/>
    </row>
    <row r="2" spans="2:8" ht="15" customHeight="1">
      <c r="B2" s="2"/>
      <c r="C2" s="3"/>
      <c r="E2" s="1" t="str">
        <f>Startlist!$F4</f>
        <v>Tartu Rally 2014</v>
      </c>
      <c r="H2" s="125"/>
    </row>
    <row r="3" spans="2:8" ht="15">
      <c r="B3" s="2"/>
      <c r="C3" s="3"/>
      <c r="E3" s="54" t="str">
        <f>Startlist!$F5</f>
        <v>September 12.-13.2014</v>
      </c>
      <c r="H3" s="125"/>
    </row>
    <row r="4" spans="2:8" ht="15">
      <c r="B4" s="2"/>
      <c r="C4" s="3"/>
      <c r="E4" s="54" t="str">
        <f>Startlist!$F6</f>
        <v>Tartu, Tartumaa</v>
      </c>
      <c r="H4" s="125"/>
    </row>
    <row r="5" spans="3:8" ht="15" customHeight="1">
      <c r="C5" s="3"/>
      <c r="H5" s="125"/>
    </row>
    <row r="6" spans="2:8" ht="15.75" customHeight="1">
      <c r="B6" s="105" t="s">
        <v>469</v>
      </c>
      <c r="C6" s="3"/>
      <c r="H6" s="104"/>
    </row>
    <row r="7" spans="1:8" ht="12.75">
      <c r="A7" s="224"/>
      <c r="B7" s="262" t="s">
        <v>362</v>
      </c>
      <c r="C7" s="263" t="s">
        <v>344</v>
      </c>
      <c r="D7" s="263" t="s">
        <v>345</v>
      </c>
      <c r="E7" s="263"/>
      <c r="F7" s="264" t="s">
        <v>359</v>
      </c>
      <c r="G7" s="263" t="s">
        <v>358</v>
      </c>
      <c r="H7" s="265" t="s">
        <v>352</v>
      </c>
    </row>
    <row r="8" spans="1:8" ht="15" customHeight="1">
      <c r="A8" s="248">
        <v>1</v>
      </c>
      <c r="B8" s="257">
        <v>2</v>
      </c>
      <c r="C8" s="258" t="s">
        <v>404</v>
      </c>
      <c r="D8" s="259" t="str">
        <f>CONCATENATE(VLOOKUP(B8,Startlist!B:H,3,FALSE)," / ",VLOOKUP(B8,Startlist!B:H,4,FALSE))</f>
        <v>Kaspar Koitla / Mait Laidvee</v>
      </c>
      <c r="E8" s="260" t="str">
        <f>VLOOKUP(B8,Startlist!B:F,5,FALSE)</f>
        <v>EST</v>
      </c>
      <c r="F8" s="259" t="str">
        <f>VLOOKUP(B8,Startlist!B:H,7,FALSE)</f>
        <v>Mitsubishi Lancer Evo 9</v>
      </c>
      <c r="G8" s="259" t="str">
        <f>VLOOKUP(B8,Startlist!B:H,6,FALSE)</f>
        <v>ASRT RALLY TEAM</v>
      </c>
      <c r="H8" s="261" t="str">
        <f>VLOOKUP(B8,Results!B:Q,16,FALSE)</f>
        <v>45.04,2</v>
      </c>
    </row>
    <row r="9" spans="1:8" ht="15" customHeight="1">
      <c r="A9" s="248"/>
      <c r="B9" s="249">
        <v>4</v>
      </c>
      <c r="C9" s="250" t="s">
        <v>404</v>
      </c>
      <c r="D9" s="251" t="str">
        <f>CONCATENATE(VLOOKUP(B9,Startlist!B:H,3,FALSE)," / ",VLOOKUP(B9,Startlist!B:H,4,FALSE))</f>
        <v>Egon Kaur / Erik Lepikson</v>
      </c>
      <c r="E9" s="252" t="str">
        <f>VLOOKUP(B9,Startlist!B:F,5,FALSE)</f>
        <v>EST</v>
      </c>
      <c r="F9" s="251" t="str">
        <f>VLOOKUP(B9,Startlist!B:H,7,FALSE)</f>
        <v>Mitsubishi Lancer Evo 10</v>
      </c>
      <c r="G9" s="251" t="str">
        <f>VLOOKUP(B9,Startlist!B:H,6,FALSE)</f>
        <v>KAUR MOTORSPORT</v>
      </c>
      <c r="H9" s="311" t="s">
        <v>1905</v>
      </c>
    </row>
    <row r="10" spans="1:8" ht="12.75">
      <c r="A10" s="117"/>
      <c r="B10" s="117"/>
      <c r="C10" s="117"/>
      <c r="D10" s="117"/>
      <c r="E10" s="117"/>
      <c r="F10" s="117"/>
      <c r="G10" s="117"/>
      <c r="H10" s="126"/>
    </row>
    <row r="11" spans="1:8" ht="12.75">
      <c r="A11" s="117"/>
      <c r="B11" s="117"/>
      <c r="C11" s="117"/>
      <c r="D11" s="117"/>
      <c r="E11" s="117"/>
      <c r="F11" s="117"/>
      <c r="G11" s="117"/>
      <c r="H11" s="126"/>
    </row>
    <row r="12" spans="1:8" ht="12.75">
      <c r="A12" s="117"/>
      <c r="B12" s="117"/>
      <c r="C12" s="117"/>
      <c r="D12" s="117"/>
      <c r="E12" s="117"/>
      <c r="F12" s="117"/>
      <c r="G12" s="117"/>
      <c r="H12" s="126"/>
    </row>
    <row r="13" spans="1:8" ht="12.75">
      <c r="A13" s="117"/>
      <c r="B13" s="117"/>
      <c r="C13" s="117"/>
      <c r="D13" s="117"/>
      <c r="E13" s="117"/>
      <c r="F13" s="117"/>
      <c r="G13" s="117"/>
      <c r="H13" s="126"/>
    </row>
    <row r="14" spans="1:8" ht="12.75">
      <c r="A14" s="117"/>
      <c r="B14" s="117"/>
      <c r="C14" s="117"/>
      <c r="D14" s="117"/>
      <c r="E14" s="117"/>
      <c r="F14" s="117"/>
      <c r="G14" s="117"/>
      <c r="H14" s="126"/>
    </row>
    <row r="15" spans="1:8" ht="12.75">
      <c r="A15" s="117"/>
      <c r="B15" s="117"/>
      <c r="C15" s="117"/>
      <c r="D15" s="117"/>
      <c r="E15" s="117"/>
      <c r="F15" s="117"/>
      <c r="G15" s="117"/>
      <c r="H15" s="126"/>
    </row>
  </sheetData>
  <printOptions horizontalCentered="1"/>
  <pageMargins left="0" right="0" top="0.3937007874015748" bottom="0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3"/>
  </sheetPr>
  <dimension ref="A1:B12"/>
  <sheetViews>
    <sheetView workbookViewId="0" topLeftCell="A1">
      <selection activeCell="F7" sqref="F7"/>
    </sheetView>
  </sheetViews>
  <sheetFormatPr defaultColWidth="9.140625" defaultRowHeight="12.75"/>
  <cols>
    <col min="1" max="1" width="9.140625" style="224" customWidth="1"/>
    <col min="2" max="2" width="34.7109375" style="224" customWidth="1"/>
    <col min="3" max="16384" width="9.140625" style="224" customWidth="1"/>
  </cols>
  <sheetData>
    <row r="1" spans="1:2" ht="12.75">
      <c r="A1" s="309" t="s">
        <v>504</v>
      </c>
      <c r="B1" s="309"/>
    </row>
    <row r="2" spans="1:2" ht="12.75">
      <c r="A2" s="225" t="s">
        <v>395</v>
      </c>
      <c r="B2" s="226" t="s">
        <v>495</v>
      </c>
    </row>
    <row r="3" spans="1:2" ht="12.75">
      <c r="A3" s="225" t="s">
        <v>394</v>
      </c>
      <c r="B3" s="226" t="s">
        <v>494</v>
      </c>
    </row>
    <row r="4" spans="1:2" ht="12.75">
      <c r="A4" s="225" t="s">
        <v>322</v>
      </c>
      <c r="B4" s="226" t="s">
        <v>495</v>
      </c>
    </row>
    <row r="5" spans="1:2" ht="12.75">
      <c r="A5" s="225" t="s">
        <v>397</v>
      </c>
      <c r="B5" s="226" t="s">
        <v>496</v>
      </c>
    </row>
    <row r="6" spans="1:2" ht="12.75">
      <c r="A6" s="225" t="s">
        <v>396</v>
      </c>
      <c r="B6" s="226" t="s">
        <v>497</v>
      </c>
    </row>
    <row r="7" spans="1:2" ht="12.75">
      <c r="A7" s="225" t="s">
        <v>382</v>
      </c>
      <c r="B7" s="226" t="s">
        <v>497</v>
      </c>
    </row>
    <row r="8" spans="1:2" ht="12.75">
      <c r="A8" s="225" t="s">
        <v>403</v>
      </c>
      <c r="B8" s="226" t="s">
        <v>493</v>
      </c>
    </row>
    <row r="9" spans="1:2" ht="12.75">
      <c r="A9" s="225" t="s">
        <v>398</v>
      </c>
      <c r="B9" s="226" t="s">
        <v>499</v>
      </c>
    </row>
    <row r="10" spans="1:2" ht="12.75">
      <c r="A10" s="225" t="s">
        <v>384</v>
      </c>
      <c r="B10" s="226" t="s">
        <v>498</v>
      </c>
    </row>
    <row r="11" spans="1:2" ht="12.75">
      <c r="A11" s="225" t="s">
        <v>383</v>
      </c>
      <c r="B11" s="226" t="s">
        <v>500</v>
      </c>
    </row>
    <row r="12" spans="1:2" ht="12.75">
      <c r="A12" s="225" t="s">
        <v>347</v>
      </c>
      <c r="B12" s="226" t="s">
        <v>501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5.28125" style="145" customWidth="1"/>
    <col min="2" max="2" width="6.00390625" style="145" customWidth="1"/>
    <col min="3" max="3" width="9.140625" style="145" customWidth="1"/>
    <col min="4" max="4" width="23.00390625" style="145" customWidth="1"/>
    <col min="5" max="5" width="21.421875" style="145" customWidth="1"/>
    <col min="6" max="6" width="12.7109375" style="145" customWidth="1"/>
    <col min="7" max="7" width="29.00390625" style="145" customWidth="1"/>
    <col min="8" max="8" width="24.421875" style="145" customWidth="1"/>
    <col min="9" max="9" width="9.140625" style="145" customWidth="1"/>
    <col min="10" max="11" width="9.140625" style="143" customWidth="1"/>
    <col min="12" max="16384" width="9.140625" style="145" customWidth="1"/>
  </cols>
  <sheetData>
    <row r="1" spans="1:9" ht="5.25" customHeight="1">
      <c r="A1" s="140"/>
      <c r="B1" s="141"/>
      <c r="C1" s="142"/>
      <c r="D1" s="143"/>
      <c r="E1" s="143"/>
      <c r="F1" s="144" t="str">
        <f>Startlist!$F1</f>
        <v> </v>
      </c>
      <c r="G1" s="143"/>
      <c r="H1" s="143"/>
      <c r="I1" s="143"/>
    </row>
    <row r="2" spans="1:9" ht="14.25" customHeight="1">
      <c r="A2" s="140"/>
      <c r="B2" s="141"/>
      <c r="C2" s="142"/>
      <c r="D2" s="143"/>
      <c r="E2" s="143"/>
      <c r="F2" s="144"/>
      <c r="G2" s="143"/>
      <c r="H2" s="143"/>
      <c r="I2" s="143"/>
    </row>
    <row r="3" spans="1:9" ht="14.25" customHeight="1">
      <c r="A3" s="140"/>
      <c r="B3" s="141"/>
      <c r="C3" s="142"/>
      <c r="D3" s="143"/>
      <c r="E3" s="143"/>
      <c r="F3" s="144"/>
      <c r="G3" s="143"/>
      <c r="H3" s="143"/>
      <c r="I3" s="143"/>
    </row>
    <row r="4" spans="1:9" ht="14.25" customHeight="1">
      <c r="A4" s="146"/>
      <c r="B4" s="147"/>
      <c r="C4" s="142"/>
      <c r="D4" s="143"/>
      <c r="E4" s="143"/>
      <c r="F4" s="158" t="str">
        <f>Startlist!$F4</f>
        <v>Tartu Rally 2014</v>
      </c>
      <c r="G4" s="143"/>
      <c r="H4" s="143"/>
      <c r="I4" s="143"/>
    </row>
    <row r="5" spans="1:9" ht="14.25" customHeight="1">
      <c r="A5" s="149"/>
      <c r="B5" s="147"/>
      <c r="C5" s="142"/>
      <c r="D5" s="143"/>
      <c r="E5" s="143"/>
      <c r="F5" s="158" t="str">
        <f>Startlist!$F5</f>
        <v>September 12.-13.2014</v>
      </c>
      <c r="G5" s="143"/>
      <c r="H5" s="278" t="s">
        <v>598</v>
      </c>
      <c r="I5" s="148" t="s">
        <v>600</v>
      </c>
    </row>
    <row r="6" spans="1:9" ht="14.25" customHeight="1">
      <c r="A6" s="143"/>
      <c r="B6" s="147"/>
      <c r="C6" s="142"/>
      <c r="D6" s="143"/>
      <c r="E6" s="143"/>
      <c r="F6" s="158" t="str">
        <f>Startlist!$F6</f>
        <v>Tartu, Tartumaa</v>
      </c>
      <c r="G6" s="143"/>
      <c r="H6" s="278" t="s">
        <v>599</v>
      </c>
      <c r="I6" s="148" t="s">
        <v>601</v>
      </c>
    </row>
    <row r="7" spans="1:9" ht="14.25" customHeight="1">
      <c r="A7" s="143"/>
      <c r="B7" s="141"/>
      <c r="C7" s="142"/>
      <c r="D7" s="143"/>
      <c r="E7" s="143"/>
      <c r="F7" s="143"/>
      <c r="G7" s="143"/>
      <c r="H7" s="218" t="s">
        <v>401</v>
      </c>
      <c r="I7" s="148" t="s">
        <v>602</v>
      </c>
    </row>
    <row r="8" spans="1:9" ht="14.25" customHeight="1">
      <c r="A8" s="143"/>
      <c r="B8" s="157" t="s">
        <v>349</v>
      </c>
      <c r="C8" s="142"/>
      <c r="D8" s="143"/>
      <c r="E8" s="143"/>
      <c r="F8" s="143"/>
      <c r="G8" s="143"/>
      <c r="H8" s="218" t="s">
        <v>402</v>
      </c>
      <c r="I8" s="148" t="s">
        <v>603</v>
      </c>
    </row>
    <row r="9" spans="2:9" ht="15">
      <c r="B9" s="150" t="s">
        <v>353</v>
      </c>
      <c r="C9" s="151" t="s">
        <v>354</v>
      </c>
      <c r="D9" s="152" t="s">
        <v>355</v>
      </c>
      <c r="E9" s="153" t="s">
        <v>356</v>
      </c>
      <c r="F9" s="151" t="s">
        <v>357</v>
      </c>
      <c r="G9" s="152" t="s">
        <v>358</v>
      </c>
      <c r="H9" s="152" t="s">
        <v>359</v>
      </c>
      <c r="I9" s="154" t="s">
        <v>360</v>
      </c>
    </row>
    <row r="10" spans="1:10" ht="15" customHeight="1">
      <c r="A10" s="274" t="s">
        <v>508</v>
      </c>
      <c r="B10" s="275">
        <v>1</v>
      </c>
      <c r="C10" s="159" t="s">
        <v>394</v>
      </c>
      <c r="D10" s="276" t="s">
        <v>275</v>
      </c>
      <c r="E10" s="276" t="s">
        <v>276</v>
      </c>
      <c r="F10" s="159" t="s">
        <v>392</v>
      </c>
      <c r="G10" s="276" t="s">
        <v>188</v>
      </c>
      <c r="H10" s="276" t="s">
        <v>406</v>
      </c>
      <c r="I10" s="277" t="s">
        <v>766</v>
      </c>
      <c r="J10" s="287"/>
    </row>
    <row r="11" spans="1:10" ht="15" customHeight="1">
      <c r="A11" s="274" t="s">
        <v>509</v>
      </c>
      <c r="B11" s="275">
        <v>2</v>
      </c>
      <c r="C11" s="159" t="s">
        <v>394</v>
      </c>
      <c r="D11" s="276" t="s">
        <v>189</v>
      </c>
      <c r="E11" s="276" t="s">
        <v>190</v>
      </c>
      <c r="F11" s="159" t="s">
        <v>386</v>
      </c>
      <c r="G11" s="276" t="s">
        <v>277</v>
      </c>
      <c r="H11" s="276" t="s">
        <v>405</v>
      </c>
      <c r="I11" s="277" t="s">
        <v>767</v>
      </c>
      <c r="J11" s="287"/>
    </row>
    <row r="12" spans="1:10" ht="15" customHeight="1">
      <c r="A12" s="274" t="s">
        <v>510</v>
      </c>
      <c r="B12" s="275">
        <v>3</v>
      </c>
      <c r="C12" s="159" t="s">
        <v>394</v>
      </c>
      <c r="D12" s="276" t="s">
        <v>432</v>
      </c>
      <c r="E12" s="276" t="s">
        <v>433</v>
      </c>
      <c r="F12" s="159" t="s">
        <v>386</v>
      </c>
      <c r="G12" s="276" t="s">
        <v>311</v>
      </c>
      <c r="H12" s="276" t="s">
        <v>406</v>
      </c>
      <c r="I12" s="277" t="s">
        <v>768</v>
      </c>
      <c r="J12" s="287"/>
    </row>
    <row r="13" spans="1:10" ht="15" customHeight="1">
      <c r="A13" s="274" t="s">
        <v>511</v>
      </c>
      <c r="B13" s="275">
        <v>4</v>
      </c>
      <c r="C13" s="159" t="s">
        <v>394</v>
      </c>
      <c r="D13" s="276" t="s">
        <v>325</v>
      </c>
      <c r="E13" s="276" t="s">
        <v>191</v>
      </c>
      <c r="F13" s="159" t="s">
        <v>386</v>
      </c>
      <c r="G13" s="276" t="s">
        <v>278</v>
      </c>
      <c r="H13" s="276" t="s">
        <v>406</v>
      </c>
      <c r="I13" s="277" t="s">
        <v>769</v>
      </c>
      <c r="J13" s="287"/>
    </row>
    <row r="14" spans="1:10" ht="15" customHeight="1">
      <c r="A14" s="274" t="s">
        <v>512</v>
      </c>
      <c r="B14" s="275">
        <v>5</v>
      </c>
      <c r="C14" s="159" t="s">
        <v>394</v>
      </c>
      <c r="D14" s="276" t="s">
        <v>426</v>
      </c>
      <c r="E14" s="276" t="s">
        <v>427</v>
      </c>
      <c r="F14" s="159" t="s">
        <v>386</v>
      </c>
      <c r="G14" s="276" t="s">
        <v>280</v>
      </c>
      <c r="H14" s="276" t="s">
        <v>406</v>
      </c>
      <c r="I14" s="277" t="s">
        <v>770</v>
      </c>
      <c r="J14" s="287"/>
    </row>
    <row r="15" spans="1:10" ht="15" customHeight="1">
      <c r="A15" s="274" t="s">
        <v>513</v>
      </c>
      <c r="B15" s="275">
        <v>6</v>
      </c>
      <c r="C15" s="159" t="s">
        <v>394</v>
      </c>
      <c r="D15" s="276" t="s">
        <v>323</v>
      </c>
      <c r="E15" s="276" t="s">
        <v>324</v>
      </c>
      <c r="F15" s="159" t="s">
        <v>386</v>
      </c>
      <c r="G15" s="276" t="s">
        <v>279</v>
      </c>
      <c r="H15" s="276" t="s">
        <v>405</v>
      </c>
      <c r="I15" s="277" t="s">
        <v>771</v>
      </c>
      <c r="J15" s="287"/>
    </row>
    <row r="16" spans="1:10" ht="15" customHeight="1">
      <c r="A16" s="274" t="s">
        <v>514</v>
      </c>
      <c r="B16" s="275">
        <v>7</v>
      </c>
      <c r="C16" s="159" t="s">
        <v>394</v>
      </c>
      <c r="D16" s="276" t="s">
        <v>407</v>
      </c>
      <c r="E16" s="276" t="s">
        <v>408</v>
      </c>
      <c r="F16" s="159" t="s">
        <v>386</v>
      </c>
      <c r="G16" s="276" t="s">
        <v>280</v>
      </c>
      <c r="H16" s="276" t="s">
        <v>406</v>
      </c>
      <c r="I16" s="277" t="s">
        <v>772</v>
      </c>
      <c r="J16" s="287"/>
    </row>
    <row r="17" spans="1:10" ht="15" customHeight="1">
      <c r="A17" s="274" t="s">
        <v>515</v>
      </c>
      <c r="B17" s="275">
        <v>8</v>
      </c>
      <c r="C17" s="159" t="s">
        <v>397</v>
      </c>
      <c r="D17" s="276" t="s">
        <v>428</v>
      </c>
      <c r="E17" s="276" t="s">
        <v>429</v>
      </c>
      <c r="F17" s="159" t="s">
        <v>386</v>
      </c>
      <c r="G17" s="276" t="s">
        <v>284</v>
      </c>
      <c r="H17" s="276" t="s">
        <v>409</v>
      </c>
      <c r="I17" s="277" t="s">
        <v>773</v>
      </c>
      <c r="J17" s="287"/>
    </row>
    <row r="18" spans="1:10" ht="15" customHeight="1">
      <c r="A18" s="274" t="s">
        <v>516</v>
      </c>
      <c r="B18" s="275">
        <v>9</v>
      </c>
      <c r="C18" s="159" t="s">
        <v>322</v>
      </c>
      <c r="D18" s="276" t="s">
        <v>430</v>
      </c>
      <c r="E18" s="276" t="s">
        <v>431</v>
      </c>
      <c r="F18" s="159" t="s">
        <v>392</v>
      </c>
      <c r="G18" s="276" t="s">
        <v>285</v>
      </c>
      <c r="H18" s="276" t="s">
        <v>326</v>
      </c>
      <c r="I18" s="277" t="s">
        <v>774</v>
      </c>
      <c r="J18" s="287"/>
    </row>
    <row r="19" spans="1:10" ht="15" customHeight="1">
      <c r="A19" s="274" t="s">
        <v>517</v>
      </c>
      <c r="B19" s="275">
        <v>11</v>
      </c>
      <c r="C19" s="159" t="s">
        <v>398</v>
      </c>
      <c r="D19" s="276" t="s">
        <v>413</v>
      </c>
      <c r="E19" s="276" t="s">
        <v>282</v>
      </c>
      <c r="F19" s="159" t="s">
        <v>386</v>
      </c>
      <c r="G19" s="276" t="s">
        <v>283</v>
      </c>
      <c r="H19" s="276" t="s">
        <v>436</v>
      </c>
      <c r="I19" s="277" t="s">
        <v>775</v>
      </c>
      <c r="J19" s="287"/>
    </row>
    <row r="20" spans="1:10" ht="15" customHeight="1">
      <c r="A20" s="274" t="s">
        <v>518</v>
      </c>
      <c r="B20" s="275">
        <v>12</v>
      </c>
      <c r="C20" s="159" t="s">
        <v>403</v>
      </c>
      <c r="D20" s="276" t="s">
        <v>192</v>
      </c>
      <c r="E20" s="276" t="s">
        <v>339</v>
      </c>
      <c r="F20" s="159" t="s">
        <v>386</v>
      </c>
      <c r="G20" s="276" t="s">
        <v>278</v>
      </c>
      <c r="H20" s="276" t="s">
        <v>473</v>
      </c>
      <c r="I20" s="277" t="s">
        <v>776</v>
      </c>
      <c r="J20" s="287"/>
    </row>
    <row r="21" spans="1:10" ht="15" customHeight="1">
      <c r="A21" s="274" t="s">
        <v>519</v>
      </c>
      <c r="B21" s="275">
        <v>15</v>
      </c>
      <c r="C21" s="159" t="s">
        <v>403</v>
      </c>
      <c r="D21" s="276" t="s">
        <v>410</v>
      </c>
      <c r="E21" s="276" t="s">
        <v>287</v>
      </c>
      <c r="F21" s="159" t="s">
        <v>472</v>
      </c>
      <c r="G21" s="276" t="s">
        <v>288</v>
      </c>
      <c r="H21" s="276" t="s">
        <v>330</v>
      </c>
      <c r="I21" s="277" t="s">
        <v>777</v>
      </c>
      <c r="J21" s="287"/>
    </row>
    <row r="22" spans="1:10" ht="15" customHeight="1">
      <c r="A22" s="274" t="s">
        <v>520</v>
      </c>
      <c r="B22" s="275">
        <v>16</v>
      </c>
      <c r="C22" s="159" t="s">
        <v>398</v>
      </c>
      <c r="D22" s="276" t="s">
        <v>437</v>
      </c>
      <c r="E22" s="276" t="s">
        <v>438</v>
      </c>
      <c r="F22" s="159" t="s">
        <v>386</v>
      </c>
      <c r="G22" s="276" t="s">
        <v>292</v>
      </c>
      <c r="H22" s="276" t="s">
        <v>436</v>
      </c>
      <c r="I22" s="277" t="s">
        <v>778</v>
      </c>
      <c r="J22" s="287"/>
    </row>
    <row r="23" spans="1:10" ht="15" customHeight="1">
      <c r="A23" s="274" t="s">
        <v>521</v>
      </c>
      <c r="B23" s="275">
        <v>17</v>
      </c>
      <c r="C23" s="159" t="s">
        <v>403</v>
      </c>
      <c r="D23" s="276" t="s">
        <v>329</v>
      </c>
      <c r="E23" s="276" t="s">
        <v>454</v>
      </c>
      <c r="F23" s="159" t="s">
        <v>386</v>
      </c>
      <c r="G23" s="276" t="s">
        <v>286</v>
      </c>
      <c r="H23" s="276" t="s">
        <v>330</v>
      </c>
      <c r="I23" s="277" t="s">
        <v>779</v>
      </c>
      <c r="J23" s="287"/>
    </row>
    <row r="24" spans="1:10" ht="15" customHeight="1">
      <c r="A24" s="274" t="s">
        <v>522</v>
      </c>
      <c r="B24" s="275">
        <v>18</v>
      </c>
      <c r="C24" s="159" t="s">
        <v>397</v>
      </c>
      <c r="D24" s="276" t="s">
        <v>297</v>
      </c>
      <c r="E24" s="276" t="s">
        <v>298</v>
      </c>
      <c r="F24" s="159" t="s">
        <v>386</v>
      </c>
      <c r="G24" s="276" t="s">
        <v>278</v>
      </c>
      <c r="H24" s="276" t="s">
        <v>455</v>
      </c>
      <c r="I24" s="277" t="s">
        <v>780</v>
      </c>
      <c r="J24" s="287"/>
    </row>
    <row r="25" spans="1:10" ht="15" customHeight="1">
      <c r="A25" s="274" t="s">
        <v>523</v>
      </c>
      <c r="B25" s="275">
        <v>19</v>
      </c>
      <c r="C25" s="159" t="s">
        <v>397</v>
      </c>
      <c r="D25" s="276" t="s">
        <v>194</v>
      </c>
      <c r="E25" s="276" t="s">
        <v>195</v>
      </c>
      <c r="F25" s="159" t="s">
        <v>386</v>
      </c>
      <c r="G25" s="276" t="s">
        <v>196</v>
      </c>
      <c r="H25" s="276" t="s">
        <v>443</v>
      </c>
      <c r="I25" s="277" t="s">
        <v>781</v>
      </c>
      <c r="J25" s="287"/>
    </row>
    <row r="26" spans="1:10" ht="15" customHeight="1">
      <c r="A26" s="274" t="s">
        <v>524</v>
      </c>
      <c r="B26" s="275">
        <v>20</v>
      </c>
      <c r="C26" s="159" t="s">
        <v>403</v>
      </c>
      <c r="D26" s="276" t="s">
        <v>445</v>
      </c>
      <c r="E26" s="276" t="s">
        <v>446</v>
      </c>
      <c r="F26" s="159" t="s">
        <v>386</v>
      </c>
      <c r="G26" s="276" t="s">
        <v>293</v>
      </c>
      <c r="H26" s="276" t="s">
        <v>294</v>
      </c>
      <c r="I26" s="277" t="s">
        <v>782</v>
      </c>
      <c r="J26" s="287"/>
    </row>
    <row r="27" spans="1:10" ht="15" customHeight="1">
      <c r="A27" s="274" t="s">
        <v>525</v>
      </c>
      <c r="B27" s="275">
        <v>23</v>
      </c>
      <c r="C27" s="159" t="s">
        <v>398</v>
      </c>
      <c r="D27" s="276" t="s">
        <v>197</v>
      </c>
      <c r="E27" s="276" t="s">
        <v>198</v>
      </c>
      <c r="F27" s="159" t="s">
        <v>392</v>
      </c>
      <c r="G27" s="276" t="s">
        <v>199</v>
      </c>
      <c r="H27" s="276" t="s">
        <v>436</v>
      </c>
      <c r="I27" s="277" t="s">
        <v>783</v>
      </c>
      <c r="J27" s="287"/>
    </row>
    <row r="28" spans="1:10" ht="15" customHeight="1">
      <c r="A28" s="274" t="s">
        <v>526</v>
      </c>
      <c r="B28" s="275">
        <v>24</v>
      </c>
      <c r="C28" s="159" t="s">
        <v>398</v>
      </c>
      <c r="D28" s="276" t="s">
        <v>200</v>
      </c>
      <c r="E28" s="276" t="s">
        <v>201</v>
      </c>
      <c r="F28" s="159" t="s">
        <v>392</v>
      </c>
      <c r="G28" s="276" t="s">
        <v>202</v>
      </c>
      <c r="H28" s="276" t="s">
        <v>436</v>
      </c>
      <c r="I28" s="277" t="s">
        <v>784</v>
      </c>
      <c r="J28" s="287"/>
    </row>
    <row r="29" spans="1:10" ht="15" customHeight="1">
      <c r="A29" s="274" t="s">
        <v>527</v>
      </c>
      <c r="B29" s="275">
        <v>25</v>
      </c>
      <c r="C29" s="159" t="s">
        <v>394</v>
      </c>
      <c r="D29" s="276" t="s">
        <v>337</v>
      </c>
      <c r="E29" s="276" t="s">
        <v>338</v>
      </c>
      <c r="F29" s="159" t="s">
        <v>386</v>
      </c>
      <c r="G29" s="276" t="s">
        <v>281</v>
      </c>
      <c r="H29" s="276" t="s">
        <v>406</v>
      </c>
      <c r="I29" s="277" t="s">
        <v>785</v>
      </c>
      <c r="J29" s="287"/>
    </row>
    <row r="30" spans="1:10" ht="15" customHeight="1">
      <c r="A30" s="274" t="s">
        <v>528</v>
      </c>
      <c r="B30" s="275">
        <v>26</v>
      </c>
      <c r="C30" s="159" t="s">
        <v>397</v>
      </c>
      <c r="D30" s="276" t="s">
        <v>289</v>
      </c>
      <c r="E30" s="276" t="s">
        <v>290</v>
      </c>
      <c r="F30" s="159" t="s">
        <v>386</v>
      </c>
      <c r="G30" s="276" t="s">
        <v>291</v>
      </c>
      <c r="H30" s="276" t="s">
        <v>193</v>
      </c>
      <c r="I30" s="277" t="s">
        <v>786</v>
      </c>
      <c r="J30" s="287"/>
    </row>
    <row r="31" spans="1:10" ht="15" customHeight="1">
      <c r="A31" s="274" t="s">
        <v>529</v>
      </c>
      <c r="B31" s="275">
        <v>27</v>
      </c>
      <c r="C31" s="159" t="s">
        <v>384</v>
      </c>
      <c r="D31" s="276" t="s">
        <v>439</v>
      </c>
      <c r="E31" s="276" t="s">
        <v>440</v>
      </c>
      <c r="F31" s="159" t="s">
        <v>386</v>
      </c>
      <c r="G31" s="276" t="s">
        <v>286</v>
      </c>
      <c r="H31" s="276" t="s">
        <v>441</v>
      </c>
      <c r="I31" s="277" t="s">
        <v>787</v>
      </c>
      <c r="J31" s="287"/>
    </row>
    <row r="32" spans="1:10" ht="15" customHeight="1">
      <c r="A32" s="274" t="s">
        <v>530</v>
      </c>
      <c r="B32" s="275">
        <v>28</v>
      </c>
      <c r="C32" s="159" t="s">
        <v>394</v>
      </c>
      <c r="D32" s="276" t="s">
        <v>203</v>
      </c>
      <c r="E32" s="276" t="s">
        <v>204</v>
      </c>
      <c r="F32" s="159" t="s">
        <v>205</v>
      </c>
      <c r="G32" s="276" t="s">
        <v>206</v>
      </c>
      <c r="H32" s="276" t="s">
        <v>478</v>
      </c>
      <c r="I32" s="277" t="s">
        <v>788</v>
      </c>
      <c r="J32" s="287"/>
    </row>
    <row r="33" spans="1:10" ht="15" customHeight="1">
      <c r="A33" s="274" t="s">
        <v>531</v>
      </c>
      <c r="B33" s="275">
        <v>29</v>
      </c>
      <c r="C33" s="159" t="s">
        <v>394</v>
      </c>
      <c r="D33" s="276" t="s">
        <v>207</v>
      </c>
      <c r="E33" s="276" t="s">
        <v>208</v>
      </c>
      <c r="F33" s="159" t="s">
        <v>392</v>
      </c>
      <c r="G33" s="276" t="s">
        <v>209</v>
      </c>
      <c r="H33" s="276" t="s">
        <v>406</v>
      </c>
      <c r="I33" s="277" t="s">
        <v>789</v>
      </c>
      <c r="J33" s="287"/>
    </row>
    <row r="34" spans="1:10" ht="15" customHeight="1">
      <c r="A34" s="274" t="s">
        <v>532</v>
      </c>
      <c r="B34" s="275">
        <v>30</v>
      </c>
      <c r="C34" s="159" t="s">
        <v>394</v>
      </c>
      <c r="D34" s="276" t="s">
        <v>210</v>
      </c>
      <c r="E34" s="276" t="s">
        <v>211</v>
      </c>
      <c r="F34" s="159" t="s">
        <v>447</v>
      </c>
      <c r="G34" s="276" t="s">
        <v>212</v>
      </c>
      <c r="H34" s="276" t="s">
        <v>193</v>
      </c>
      <c r="I34" s="277" t="s">
        <v>790</v>
      </c>
      <c r="J34" s="287"/>
    </row>
    <row r="35" spans="1:10" ht="15" customHeight="1">
      <c r="A35" s="274" t="s">
        <v>533</v>
      </c>
      <c r="B35" s="275">
        <v>31</v>
      </c>
      <c r="C35" s="159" t="s">
        <v>403</v>
      </c>
      <c r="D35" s="276" t="s">
        <v>327</v>
      </c>
      <c r="E35" s="276" t="s">
        <v>412</v>
      </c>
      <c r="F35" s="159" t="s">
        <v>386</v>
      </c>
      <c r="G35" s="276" t="s">
        <v>295</v>
      </c>
      <c r="H35" s="276" t="s">
        <v>294</v>
      </c>
      <c r="I35" s="277" t="s">
        <v>791</v>
      </c>
      <c r="J35" s="287"/>
    </row>
    <row r="36" spans="1:10" ht="15" customHeight="1">
      <c r="A36" s="274" t="s">
        <v>534</v>
      </c>
      <c r="B36" s="275">
        <v>32</v>
      </c>
      <c r="C36" s="159" t="s">
        <v>403</v>
      </c>
      <c r="D36" s="276" t="s">
        <v>213</v>
      </c>
      <c r="E36" s="276" t="s">
        <v>214</v>
      </c>
      <c r="F36" s="159" t="s">
        <v>386</v>
      </c>
      <c r="G36" s="276" t="s">
        <v>301</v>
      </c>
      <c r="H36" s="276" t="s">
        <v>330</v>
      </c>
      <c r="I36" s="277" t="s">
        <v>792</v>
      </c>
      <c r="J36" s="287"/>
    </row>
    <row r="37" spans="1:10" ht="15" customHeight="1">
      <c r="A37" s="274" t="s">
        <v>535</v>
      </c>
      <c r="B37" s="275">
        <v>34</v>
      </c>
      <c r="C37" s="159" t="s">
        <v>396</v>
      </c>
      <c r="D37" s="276" t="s">
        <v>474</v>
      </c>
      <c r="E37" s="276" t="s">
        <v>475</v>
      </c>
      <c r="F37" s="159" t="s">
        <v>386</v>
      </c>
      <c r="G37" s="276" t="s">
        <v>283</v>
      </c>
      <c r="H37" s="276" t="s">
        <v>476</v>
      </c>
      <c r="I37" s="277" t="s">
        <v>793</v>
      </c>
      <c r="J37" s="287"/>
    </row>
    <row r="38" spans="1:10" ht="15" customHeight="1">
      <c r="A38" s="274" t="s">
        <v>536</v>
      </c>
      <c r="B38" s="275">
        <v>35</v>
      </c>
      <c r="C38" s="159" t="s">
        <v>403</v>
      </c>
      <c r="D38" s="276" t="s">
        <v>416</v>
      </c>
      <c r="E38" s="276" t="s">
        <v>417</v>
      </c>
      <c r="F38" s="159" t="s">
        <v>386</v>
      </c>
      <c r="G38" s="276" t="s">
        <v>278</v>
      </c>
      <c r="H38" s="276" t="s">
        <v>330</v>
      </c>
      <c r="I38" s="277" t="s">
        <v>794</v>
      </c>
      <c r="J38" s="287"/>
    </row>
    <row r="39" spans="1:10" ht="15" customHeight="1">
      <c r="A39" s="274" t="s">
        <v>537</v>
      </c>
      <c r="B39" s="275">
        <v>36</v>
      </c>
      <c r="C39" s="159" t="s">
        <v>395</v>
      </c>
      <c r="D39" s="276" t="s">
        <v>539</v>
      </c>
      <c r="E39" s="276" t="s">
        <v>215</v>
      </c>
      <c r="F39" s="159" t="s">
        <v>386</v>
      </c>
      <c r="G39" s="276" t="s">
        <v>278</v>
      </c>
      <c r="H39" s="276" t="s">
        <v>442</v>
      </c>
      <c r="I39" s="277" t="s">
        <v>795</v>
      </c>
      <c r="J39" s="287"/>
    </row>
    <row r="40" spans="1:10" ht="15" customHeight="1">
      <c r="A40" s="274" t="s">
        <v>538</v>
      </c>
      <c r="B40" s="275">
        <v>37</v>
      </c>
      <c r="C40" s="159" t="s">
        <v>398</v>
      </c>
      <c r="D40" s="276" t="s">
        <v>414</v>
      </c>
      <c r="E40" s="276" t="s">
        <v>216</v>
      </c>
      <c r="F40" s="159" t="s">
        <v>386</v>
      </c>
      <c r="G40" s="276" t="s">
        <v>283</v>
      </c>
      <c r="H40" s="276" t="s">
        <v>436</v>
      </c>
      <c r="I40" s="277" t="s">
        <v>796</v>
      </c>
      <c r="J40" s="287"/>
    </row>
    <row r="41" spans="1:10" ht="15" customHeight="1">
      <c r="A41" s="274" t="s">
        <v>540</v>
      </c>
      <c r="B41" s="275">
        <v>38</v>
      </c>
      <c r="C41" s="159" t="s">
        <v>403</v>
      </c>
      <c r="D41" s="276" t="s">
        <v>333</v>
      </c>
      <c r="E41" s="276" t="s">
        <v>299</v>
      </c>
      <c r="F41" s="159" t="s">
        <v>386</v>
      </c>
      <c r="G41" s="276" t="s">
        <v>286</v>
      </c>
      <c r="H41" s="276" t="s">
        <v>294</v>
      </c>
      <c r="I41" s="277" t="s">
        <v>797</v>
      </c>
      <c r="J41" s="287"/>
    </row>
    <row r="42" spans="1:10" ht="15" customHeight="1">
      <c r="A42" s="274" t="s">
        <v>541</v>
      </c>
      <c r="B42" s="275">
        <v>39</v>
      </c>
      <c r="C42" s="159" t="s">
        <v>396</v>
      </c>
      <c r="D42" s="276" t="s">
        <v>312</v>
      </c>
      <c r="E42" s="276" t="s">
        <v>313</v>
      </c>
      <c r="F42" s="159" t="s">
        <v>392</v>
      </c>
      <c r="G42" s="276" t="s">
        <v>314</v>
      </c>
      <c r="H42" s="276" t="s">
        <v>435</v>
      </c>
      <c r="I42" s="277" t="s">
        <v>798</v>
      </c>
      <c r="J42" s="287"/>
    </row>
    <row r="43" spans="1:10" ht="15" customHeight="1">
      <c r="A43" s="274" t="s">
        <v>542</v>
      </c>
      <c r="B43" s="275">
        <v>40</v>
      </c>
      <c r="C43" s="159" t="s">
        <v>403</v>
      </c>
      <c r="D43" s="276" t="s">
        <v>217</v>
      </c>
      <c r="E43" s="276" t="s">
        <v>218</v>
      </c>
      <c r="F43" s="159" t="s">
        <v>386</v>
      </c>
      <c r="G43" s="276" t="s">
        <v>311</v>
      </c>
      <c r="H43" s="276" t="s">
        <v>328</v>
      </c>
      <c r="I43" s="277" t="s">
        <v>799</v>
      </c>
      <c r="J43" s="287"/>
    </row>
    <row r="44" spans="1:10" ht="15" customHeight="1">
      <c r="A44" s="274" t="s">
        <v>543</v>
      </c>
      <c r="B44" s="275">
        <v>41</v>
      </c>
      <c r="C44" s="159" t="s">
        <v>396</v>
      </c>
      <c r="D44" s="276" t="s">
        <v>451</v>
      </c>
      <c r="E44" s="276" t="s">
        <v>415</v>
      </c>
      <c r="F44" s="159" t="s">
        <v>386</v>
      </c>
      <c r="G44" s="276" t="s">
        <v>281</v>
      </c>
      <c r="H44" s="276" t="s">
        <v>434</v>
      </c>
      <c r="I44" s="277" t="s">
        <v>800</v>
      </c>
      <c r="J44" s="287"/>
    </row>
    <row r="45" spans="1:10" ht="15" customHeight="1">
      <c r="A45" s="274" t="s">
        <v>544</v>
      </c>
      <c r="B45" s="275">
        <v>42</v>
      </c>
      <c r="C45" s="159" t="s">
        <v>397</v>
      </c>
      <c r="D45" s="276" t="s">
        <v>219</v>
      </c>
      <c r="E45" s="276" t="s">
        <v>220</v>
      </c>
      <c r="F45" s="159" t="s">
        <v>392</v>
      </c>
      <c r="G45" s="276" t="s">
        <v>209</v>
      </c>
      <c r="H45" s="276" t="s">
        <v>442</v>
      </c>
      <c r="I45" s="277" t="s">
        <v>801</v>
      </c>
      <c r="J45" s="287"/>
    </row>
    <row r="46" spans="1:10" ht="15" customHeight="1">
      <c r="A46" s="274" t="s">
        <v>545</v>
      </c>
      <c r="B46" s="275">
        <v>43</v>
      </c>
      <c r="C46" s="159" t="s">
        <v>403</v>
      </c>
      <c r="D46" s="276" t="s">
        <v>302</v>
      </c>
      <c r="E46" s="276" t="s">
        <v>411</v>
      </c>
      <c r="F46" s="159" t="s">
        <v>386</v>
      </c>
      <c r="G46" s="276" t="s">
        <v>303</v>
      </c>
      <c r="H46" s="276" t="s">
        <v>473</v>
      </c>
      <c r="I46" s="277" t="s">
        <v>802</v>
      </c>
      <c r="J46" s="287"/>
    </row>
    <row r="47" spans="1:10" ht="15" customHeight="1">
      <c r="A47" s="274" t="s">
        <v>546</v>
      </c>
      <c r="B47" s="275">
        <v>44</v>
      </c>
      <c r="C47" s="159" t="s">
        <v>396</v>
      </c>
      <c r="D47" s="276" t="s">
        <v>449</v>
      </c>
      <c r="E47" s="276" t="s">
        <v>331</v>
      </c>
      <c r="F47" s="159" t="s">
        <v>386</v>
      </c>
      <c r="G47" s="276" t="s">
        <v>301</v>
      </c>
      <c r="H47" s="276" t="s">
        <v>450</v>
      </c>
      <c r="I47" s="277" t="s">
        <v>803</v>
      </c>
      <c r="J47" s="287"/>
    </row>
    <row r="48" spans="1:10" ht="15" customHeight="1">
      <c r="A48" s="274" t="s">
        <v>547</v>
      </c>
      <c r="B48" s="275">
        <v>45</v>
      </c>
      <c r="C48" s="159" t="s">
        <v>384</v>
      </c>
      <c r="D48" s="276" t="s">
        <v>419</v>
      </c>
      <c r="E48" s="276" t="s">
        <v>467</v>
      </c>
      <c r="F48" s="159" t="s">
        <v>386</v>
      </c>
      <c r="G48" s="276" t="s">
        <v>291</v>
      </c>
      <c r="H48" s="276" t="s">
        <v>221</v>
      </c>
      <c r="I48" s="277" t="s">
        <v>804</v>
      </c>
      <c r="J48" s="287"/>
    </row>
    <row r="49" spans="1:10" ht="15" customHeight="1">
      <c r="A49" s="274" t="s">
        <v>548</v>
      </c>
      <c r="B49" s="275">
        <v>47</v>
      </c>
      <c r="C49" s="159" t="s">
        <v>384</v>
      </c>
      <c r="D49" s="276" t="s">
        <v>448</v>
      </c>
      <c r="E49" s="276" t="s">
        <v>418</v>
      </c>
      <c r="F49" s="159" t="s">
        <v>386</v>
      </c>
      <c r="G49" s="276" t="s">
        <v>300</v>
      </c>
      <c r="H49" s="276" t="s">
        <v>221</v>
      </c>
      <c r="I49" s="277" t="s">
        <v>805</v>
      </c>
      <c r="J49" s="287"/>
    </row>
    <row r="50" spans="1:10" ht="15" customHeight="1">
      <c r="A50" s="274" t="s">
        <v>549</v>
      </c>
      <c r="B50" s="275">
        <v>48</v>
      </c>
      <c r="C50" s="159" t="s">
        <v>398</v>
      </c>
      <c r="D50" s="276" t="s">
        <v>334</v>
      </c>
      <c r="E50" s="276" t="s">
        <v>335</v>
      </c>
      <c r="F50" s="159" t="s">
        <v>386</v>
      </c>
      <c r="G50" s="276" t="s">
        <v>292</v>
      </c>
      <c r="H50" s="276" t="s">
        <v>436</v>
      </c>
      <c r="I50" s="277" t="s">
        <v>806</v>
      </c>
      <c r="J50" s="287"/>
    </row>
    <row r="51" spans="1:10" ht="15" customHeight="1">
      <c r="A51" s="274" t="s">
        <v>550</v>
      </c>
      <c r="B51" s="275">
        <v>49</v>
      </c>
      <c r="C51" s="159" t="s">
        <v>403</v>
      </c>
      <c r="D51" s="276" t="s">
        <v>332</v>
      </c>
      <c r="E51" s="276" t="s">
        <v>222</v>
      </c>
      <c r="F51" s="159" t="s">
        <v>223</v>
      </c>
      <c r="G51" s="276" t="s">
        <v>274</v>
      </c>
      <c r="H51" s="276" t="s">
        <v>330</v>
      </c>
      <c r="I51" s="277" t="s">
        <v>807</v>
      </c>
      <c r="J51" s="287"/>
    </row>
    <row r="52" spans="1:10" ht="15" customHeight="1">
      <c r="A52" s="274" t="s">
        <v>551</v>
      </c>
      <c r="B52" s="275">
        <v>51</v>
      </c>
      <c r="C52" s="159" t="s">
        <v>384</v>
      </c>
      <c r="D52" s="276" t="s">
        <v>306</v>
      </c>
      <c r="E52" s="276" t="s">
        <v>307</v>
      </c>
      <c r="F52" s="159" t="s">
        <v>386</v>
      </c>
      <c r="G52" s="276" t="s">
        <v>308</v>
      </c>
      <c r="H52" s="276" t="s">
        <v>340</v>
      </c>
      <c r="I52" s="277" t="s">
        <v>808</v>
      </c>
      <c r="J52" s="287"/>
    </row>
    <row r="53" spans="1:10" ht="15" customHeight="1">
      <c r="A53" s="274" t="s">
        <v>552</v>
      </c>
      <c r="B53" s="275">
        <v>52</v>
      </c>
      <c r="C53" s="159" t="s">
        <v>382</v>
      </c>
      <c r="D53" s="276" t="s">
        <v>336</v>
      </c>
      <c r="E53" s="276" t="s">
        <v>224</v>
      </c>
      <c r="F53" s="159" t="s">
        <v>392</v>
      </c>
      <c r="G53" s="276" t="s">
        <v>309</v>
      </c>
      <c r="H53" s="276" t="s">
        <v>225</v>
      </c>
      <c r="I53" s="277" t="s">
        <v>809</v>
      </c>
      <c r="J53" s="287"/>
    </row>
    <row r="54" spans="1:10" ht="15" customHeight="1">
      <c r="A54" s="274" t="s">
        <v>553</v>
      </c>
      <c r="B54" s="275">
        <v>53</v>
      </c>
      <c r="C54" s="159" t="s">
        <v>403</v>
      </c>
      <c r="D54" s="276" t="s">
        <v>479</v>
      </c>
      <c r="E54" s="276" t="s">
        <v>226</v>
      </c>
      <c r="F54" s="159" t="s">
        <v>471</v>
      </c>
      <c r="G54" s="276" t="s">
        <v>480</v>
      </c>
      <c r="H54" s="276" t="s">
        <v>473</v>
      </c>
      <c r="I54" s="277" t="s">
        <v>810</v>
      </c>
      <c r="J54" s="287"/>
    </row>
    <row r="55" spans="1:10" ht="15" customHeight="1">
      <c r="A55" s="274" t="s">
        <v>554</v>
      </c>
      <c r="B55" s="275">
        <v>54</v>
      </c>
      <c r="C55" s="159" t="s">
        <v>394</v>
      </c>
      <c r="D55" s="276" t="s">
        <v>227</v>
      </c>
      <c r="E55" s="276" t="s">
        <v>228</v>
      </c>
      <c r="F55" s="159" t="s">
        <v>229</v>
      </c>
      <c r="G55" s="276" t="s">
        <v>230</v>
      </c>
      <c r="H55" s="276" t="s">
        <v>405</v>
      </c>
      <c r="I55" s="277" t="s">
        <v>811</v>
      </c>
      <c r="J55" s="287"/>
    </row>
    <row r="56" spans="1:10" ht="15" customHeight="1">
      <c r="A56" s="274" t="s">
        <v>555</v>
      </c>
      <c r="B56" s="275">
        <v>55</v>
      </c>
      <c r="C56" s="159" t="s">
        <v>384</v>
      </c>
      <c r="D56" s="276" t="s">
        <v>231</v>
      </c>
      <c r="E56" s="276" t="s">
        <v>232</v>
      </c>
      <c r="F56" s="159" t="s">
        <v>386</v>
      </c>
      <c r="G56" s="276" t="s">
        <v>284</v>
      </c>
      <c r="H56" s="276" t="s">
        <v>444</v>
      </c>
      <c r="I56" s="277" t="s">
        <v>812</v>
      </c>
      <c r="J56" s="287"/>
    </row>
    <row r="57" spans="1:10" ht="15" customHeight="1">
      <c r="A57" s="274" t="s">
        <v>556</v>
      </c>
      <c r="B57" s="275">
        <v>57</v>
      </c>
      <c r="C57" s="159" t="s">
        <v>397</v>
      </c>
      <c r="D57" s="276" t="s">
        <v>235</v>
      </c>
      <c r="E57" s="276" t="s">
        <v>236</v>
      </c>
      <c r="F57" s="159" t="s">
        <v>386</v>
      </c>
      <c r="G57" s="276" t="s">
        <v>237</v>
      </c>
      <c r="H57" s="276" t="s">
        <v>443</v>
      </c>
      <c r="I57" s="277" t="s">
        <v>813</v>
      </c>
      <c r="J57" s="287"/>
    </row>
    <row r="58" spans="1:10" ht="15" customHeight="1">
      <c r="A58" s="274" t="s">
        <v>557</v>
      </c>
      <c r="B58" s="275">
        <v>67</v>
      </c>
      <c r="C58" s="159" t="s">
        <v>382</v>
      </c>
      <c r="D58" s="276" t="s">
        <v>420</v>
      </c>
      <c r="E58" s="276" t="s">
        <v>421</v>
      </c>
      <c r="F58" s="159" t="s">
        <v>386</v>
      </c>
      <c r="G58" s="276" t="s">
        <v>281</v>
      </c>
      <c r="H58" s="276" t="s">
        <v>434</v>
      </c>
      <c r="I58" s="277" t="s">
        <v>814</v>
      </c>
      <c r="J58" s="287"/>
    </row>
    <row r="59" spans="1:10" ht="15" customHeight="1">
      <c r="A59" s="274" t="s">
        <v>558</v>
      </c>
      <c r="B59" s="275">
        <v>59</v>
      </c>
      <c r="C59" s="159" t="s">
        <v>383</v>
      </c>
      <c r="D59" s="276" t="s">
        <v>315</v>
      </c>
      <c r="E59" s="276" t="s">
        <v>316</v>
      </c>
      <c r="F59" s="159" t="s">
        <v>386</v>
      </c>
      <c r="G59" s="276" t="s">
        <v>280</v>
      </c>
      <c r="H59" s="276" t="s">
        <v>317</v>
      </c>
      <c r="I59" s="277" t="s">
        <v>815</v>
      </c>
      <c r="J59" s="287"/>
    </row>
    <row r="60" spans="1:10" ht="15" customHeight="1">
      <c r="A60" s="274" t="s">
        <v>559</v>
      </c>
      <c r="B60" s="275">
        <v>60</v>
      </c>
      <c r="C60" s="159" t="s">
        <v>382</v>
      </c>
      <c r="D60" s="276" t="s">
        <v>1423</v>
      </c>
      <c r="E60" s="276" t="s">
        <v>310</v>
      </c>
      <c r="F60" s="159" t="s">
        <v>386</v>
      </c>
      <c r="G60" s="276" t="s">
        <v>291</v>
      </c>
      <c r="H60" s="276" t="s">
        <v>434</v>
      </c>
      <c r="I60" s="277" t="s">
        <v>816</v>
      </c>
      <c r="J60" s="287"/>
    </row>
    <row r="61" spans="1:10" ht="15" customHeight="1">
      <c r="A61" s="274" t="s">
        <v>560</v>
      </c>
      <c r="B61" s="275">
        <v>61</v>
      </c>
      <c r="C61" s="159" t="s">
        <v>384</v>
      </c>
      <c r="D61" s="276" t="s">
        <v>304</v>
      </c>
      <c r="E61" s="276" t="s">
        <v>305</v>
      </c>
      <c r="F61" s="159" t="s">
        <v>386</v>
      </c>
      <c r="G61" s="276" t="s">
        <v>293</v>
      </c>
      <c r="H61" s="276" t="s">
        <v>340</v>
      </c>
      <c r="I61" s="277" t="s">
        <v>817</v>
      </c>
      <c r="J61" s="287"/>
    </row>
    <row r="62" spans="1:10" ht="15" customHeight="1">
      <c r="A62" s="274" t="s">
        <v>561</v>
      </c>
      <c r="B62" s="275">
        <v>62</v>
      </c>
      <c r="C62" s="159" t="s">
        <v>383</v>
      </c>
      <c r="D62" s="276" t="s">
        <v>422</v>
      </c>
      <c r="E62" s="276" t="s">
        <v>423</v>
      </c>
      <c r="F62" s="159" t="s">
        <v>386</v>
      </c>
      <c r="G62" s="276" t="s">
        <v>281</v>
      </c>
      <c r="H62" s="276" t="s">
        <v>238</v>
      </c>
      <c r="I62" s="277" t="s">
        <v>818</v>
      </c>
      <c r="J62" s="287"/>
    </row>
    <row r="63" spans="1:10" ht="15" customHeight="1">
      <c r="A63" s="274" t="s">
        <v>562</v>
      </c>
      <c r="B63" s="275">
        <v>63</v>
      </c>
      <c r="C63" s="159" t="s">
        <v>384</v>
      </c>
      <c r="D63" s="276" t="s">
        <v>239</v>
      </c>
      <c r="E63" s="276" t="s">
        <v>240</v>
      </c>
      <c r="F63" s="159" t="s">
        <v>386</v>
      </c>
      <c r="G63" s="276" t="s">
        <v>286</v>
      </c>
      <c r="H63" s="276" t="s">
        <v>241</v>
      </c>
      <c r="I63" s="277" t="s">
        <v>819</v>
      </c>
      <c r="J63" s="287"/>
    </row>
    <row r="64" spans="1:10" ht="15" customHeight="1">
      <c r="A64" s="274" t="s">
        <v>563</v>
      </c>
      <c r="B64" s="275">
        <v>64</v>
      </c>
      <c r="C64" s="159" t="s">
        <v>384</v>
      </c>
      <c r="D64" s="276" t="s">
        <v>242</v>
      </c>
      <c r="E64" s="276" t="s">
        <v>243</v>
      </c>
      <c r="F64" s="159" t="s">
        <v>386</v>
      </c>
      <c r="G64" s="276" t="s">
        <v>283</v>
      </c>
      <c r="H64" s="276" t="s">
        <v>444</v>
      </c>
      <c r="I64" s="277" t="s">
        <v>820</v>
      </c>
      <c r="J64" s="287"/>
    </row>
    <row r="65" spans="1:10" ht="15" customHeight="1">
      <c r="A65" s="274" t="s">
        <v>564</v>
      </c>
      <c r="B65" s="275">
        <v>65</v>
      </c>
      <c r="C65" s="159" t="s">
        <v>398</v>
      </c>
      <c r="D65" s="276" t="s">
        <v>244</v>
      </c>
      <c r="E65" s="276" t="s">
        <v>245</v>
      </c>
      <c r="F65" s="159" t="s">
        <v>386</v>
      </c>
      <c r="G65" s="276" t="s">
        <v>283</v>
      </c>
      <c r="H65" s="276" t="s">
        <v>246</v>
      </c>
      <c r="I65" s="277" t="s">
        <v>821</v>
      </c>
      <c r="J65" s="287"/>
    </row>
    <row r="66" spans="1:10" ht="15" customHeight="1">
      <c r="A66" s="274" t="s">
        <v>565</v>
      </c>
      <c r="B66" s="275">
        <v>66</v>
      </c>
      <c r="C66" s="159" t="s">
        <v>384</v>
      </c>
      <c r="D66" s="276" t="s">
        <v>247</v>
      </c>
      <c r="E66" s="276" t="s">
        <v>248</v>
      </c>
      <c r="F66" s="159" t="s">
        <v>386</v>
      </c>
      <c r="G66" s="276" t="s">
        <v>281</v>
      </c>
      <c r="H66" s="276" t="s">
        <v>340</v>
      </c>
      <c r="I66" s="277" t="s">
        <v>822</v>
      </c>
      <c r="J66" s="287"/>
    </row>
    <row r="67" spans="1:10" ht="15" customHeight="1">
      <c r="A67" s="274" t="s">
        <v>566</v>
      </c>
      <c r="B67" s="275">
        <v>75</v>
      </c>
      <c r="C67" s="159" t="s">
        <v>397</v>
      </c>
      <c r="D67" s="276" t="s">
        <v>256</v>
      </c>
      <c r="E67" s="276" t="s">
        <v>296</v>
      </c>
      <c r="F67" s="159" t="s">
        <v>386</v>
      </c>
      <c r="G67" s="276" t="s">
        <v>284</v>
      </c>
      <c r="H67" s="276" t="s">
        <v>455</v>
      </c>
      <c r="I67" s="277" t="s">
        <v>823</v>
      </c>
      <c r="J67" s="287"/>
    </row>
    <row r="68" spans="1:10" ht="15" customHeight="1">
      <c r="A68" s="274" t="s">
        <v>567</v>
      </c>
      <c r="B68" s="275">
        <v>68</v>
      </c>
      <c r="C68" s="159" t="s">
        <v>384</v>
      </c>
      <c r="D68" s="276" t="s">
        <v>425</v>
      </c>
      <c r="E68" s="276" t="s">
        <v>506</v>
      </c>
      <c r="F68" s="159" t="s">
        <v>386</v>
      </c>
      <c r="G68" s="276" t="s">
        <v>280</v>
      </c>
      <c r="H68" s="276" t="s">
        <v>481</v>
      </c>
      <c r="I68" s="277" t="s">
        <v>824</v>
      </c>
      <c r="J68" s="287"/>
    </row>
    <row r="69" spans="1:10" ht="15" customHeight="1">
      <c r="A69" s="274" t="s">
        <v>568</v>
      </c>
      <c r="B69" s="275">
        <v>69</v>
      </c>
      <c r="C69" s="159" t="s">
        <v>384</v>
      </c>
      <c r="D69" s="276" t="s">
        <v>482</v>
      </c>
      <c r="E69" s="276" t="s">
        <v>571</v>
      </c>
      <c r="F69" s="159" t="s">
        <v>386</v>
      </c>
      <c r="G69" s="276" t="s">
        <v>281</v>
      </c>
      <c r="H69" s="276" t="s">
        <v>483</v>
      </c>
      <c r="I69" s="277" t="s">
        <v>825</v>
      </c>
      <c r="J69" s="287"/>
    </row>
    <row r="70" spans="1:10" ht="15" customHeight="1">
      <c r="A70" s="274" t="s">
        <v>569</v>
      </c>
      <c r="B70" s="275">
        <v>70</v>
      </c>
      <c r="C70" s="159" t="s">
        <v>396</v>
      </c>
      <c r="D70" s="276" t="s">
        <v>249</v>
      </c>
      <c r="E70" s="276" t="s">
        <v>573</v>
      </c>
      <c r="F70" s="159" t="s">
        <v>392</v>
      </c>
      <c r="G70" s="276" t="s">
        <v>250</v>
      </c>
      <c r="H70" s="276" t="s">
        <v>435</v>
      </c>
      <c r="I70" s="277" t="s">
        <v>826</v>
      </c>
      <c r="J70" s="287"/>
    </row>
    <row r="71" spans="1:10" ht="15" customHeight="1">
      <c r="A71" s="274" t="s">
        <v>570</v>
      </c>
      <c r="B71" s="275">
        <v>71</v>
      </c>
      <c r="C71" s="159" t="s">
        <v>383</v>
      </c>
      <c r="D71" s="276" t="s">
        <v>341</v>
      </c>
      <c r="E71" s="276" t="s">
        <v>452</v>
      </c>
      <c r="F71" s="159" t="s">
        <v>386</v>
      </c>
      <c r="G71" s="276" t="s">
        <v>281</v>
      </c>
      <c r="H71" s="276" t="s">
        <v>342</v>
      </c>
      <c r="I71" s="277" t="s">
        <v>827</v>
      </c>
      <c r="J71" s="287"/>
    </row>
    <row r="72" spans="1:10" ht="15" customHeight="1">
      <c r="A72" s="274" t="s">
        <v>572</v>
      </c>
      <c r="B72" s="275">
        <v>72</v>
      </c>
      <c r="C72" s="159" t="s">
        <v>384</v>
      </c>
      <c r="D72" s="276" t="s">
        <v>484</v>
      </c>
      <c r="E72" s="276" t="s">
        <v>251</v>
      </c>
      <c r="F72" s="159" t="s">
        <v>386</v>
      </c>
      <c r="G72" s="276" t="s">
        <v>252</v>
      </c>
      <c r="H72" s="276" t="s">
        <v>477</v>
      </c>
      <c r="I72" s="277" t="s">
        <v>828</v>
      </c>
      <c r="J72" s="287"/>
    </row>
    <row r="73" spans="1:10" ht="15" customHeight="1">
      <c r="A73" s="274" t="s">
        <v>574</v>
      </c>
      <c r="B73" s="275">
        <v>73</v>
      </c>
      <c r="C73" s="159" t="s">
        <v>384</v>
      </c>
      <c r="D73" s="276" t="s">
        <v>253</v>
      </c>
      <c r="E73" s="276" t="s">
        <v>254</v>
      </c>
      <c r="F73" s="159" t="s">
        <v>386</v>
      </c>
      <c r="G73" s="276" t="s">
        <v>301</v>
      </c>
      <c r="H73" s="276" t="s">
        <v>255</v>
      </c>
      <c r="I73" s="277" t="s">
        <v>829</v>
      </c>
      <c r="J73" s="287"/>
    </row>
    <row r="74" spans="1:10" ht="15" customHeight="1">
      <c r="A74" s="274" t="s">
        <v>575</v>
      </c>
      <c r="B74" s="275">
        <v>74</v>
      </c>
      <c r="C74" s="159" t="s">
        <v>383</v>
      </c>
      <c r="D74" s="276" t="s">
        <v>485</v>
      </c>
      <c r="E74" s="276" t="s">
        <v>486</v>
      </c>
      <c r="F74" s="159" t="s">
        <v>386</v>
      </c>
      <c r="G74" s="276" t="s">
        <v>320</v>
      </c>
      <c r="H74" s="276" t="s">
        <v>317</v>
      </c>
      <c r="I74" s="277" t="s">
        <v>830</v>
      </c>
      <c r="J74" s="287"/>
    </row>
    <row r="75" spans="1:10" ht="15" customHeight="1">
      <c r="A75" s="274" t="s">
        <v>576</v>
      </c>
      <c r="B75" s="275">
        <v>76</v>
      </c>
      <c r="C75" s="159" t="s">
        <v>384</v>
      </c>
      <c r="D75" s="276" t="s">
        <v>487</v>
      </c>
      <c r="E75" s="276" t="s">
        <v>488</v>
      </c>
      <c r="F75" s="159" t="s">
        <v>386</v>
      </c>
      <c r="G75" s="276" t="s">
        <v>286</v>
      </c>
      <c r="H75" s="276" t="s">
        <v>505</v>
      </c>
      <c r="I75" s="277" t="s">
        <v>831</v>
      </c>
      <c r="J75" s="287"/>
    </row>
    <row r="76" spans="1:10" ht="15" customHeight="1">
      <c r="A76" s="274" t="s">
        <v>577</v>
      </c>
      <c r="B76" s="275">
        <v>77</v>
      </c>
      <c r="C76" s="159" t="s">
        <v>383</v>
      </c>
      <c r="D76" s="276" t="s">
        <v>257</v>
      </c>
      <c r="E76" s="276" t="s">
        <v>258</v>
      </c>
      <c r="F76" s="159" t="s">
        <v>386</v>
      </c>
      <c r="G76" s="276" t="s">
        <v>311</v>
      </c>
      <c r="H76" s="276" t="s">
        <v>453</v>
      </c>
      <c r="I76" s="277" t="s">
        <v>832</v>
      </c>
      <c r="J76" s="287"/>
    </row>
    <row r="77" spans="1:10" ht="15" customHeight="1">
      <c r="A77" s="274" t="s">
        <v>578</v>
      </c>
      <c r="B77" s="275">
        <v>78</v>
      </c>
      <c r="C77" s="159" t="s">
        <v>383</v>
      </c>
      <c r="D77" s="276" t="s">
        <v>424</v>
      </c>
      <c r="E77" s="276" t="s">
        <v>343</v>
      </c>
      <c r="F77" s="159" t="s">
        <v>386</v>
      </c>
      <c r="G77" s="276" t="s">
        <v>318</v>
      </c>
      <c r="H77" s="276" t="s">
        <v>453</v>
      </c>
      <c r="I77" s="277" t="s">
        <v>833</v>
      </c>
      <c r="J77" s="287"/>
    </row>
    <row r="78" spans="1:10" ht="15" customHeight="1">
      <c r="A78" s="274" t="s">
        <v>579</v>
      </c>
      <c r="B78" s="275">
        <v>80</v>
      </c>
      <c r="C78" s="159" t="s">
        <v>347</v>
      </c>
      <c r="D78" s="276" t="s">
        <v>456</v>
      </c>
      <c r="E78" s="276" t="s">
        <v>319</v>
      </c>
      <c r="F78" s="159" t="s">
        <v>386</v>
      </c>
      <c r="G78" s="276" t="s">
        <v>318</v>
      </c>
      <c r="H78" s="276" t="s">
        <v>457</v>
      </c>
      <c r="I78" s="277" t="s">
        <v>1175</v>
      </c>
      <c r="J78" s="287"/>
    </row>
    <row r="79" spans="1:10" ht="15" customHeight="1">
      <c r="A79" s="274" t="s">
        <v>580</v>
      </c>
      <c r="B79" s="275">
        <v>81</v>
      </c>
      <c r="C79" s="159" t="s">
        <v>347</v>
      </c>
      <c r="D79" s="276" t="s">
        <v>259</v>
      </c>
      <c r="E79" s="276" t="s">
        <v>260</v>
      </c>
      <c r="F79" s="159" t="s">
        <v>386</v>
      </c>
      <c r="G79" s="276" t="s">
        <v>261</v>
      </c>
      <c r="H79" s="276" t="s">
        <v>464</v>
      </c>
      <c r="I79" s="277" t="s">
        <v>834</v>
      </c>
      <c r="J79" s="287"/>
    </row>
    <row r="80" spans="1:10" ht="15" customHeight="1">
      <c r="A80" s="274" t="s">
        <v>581</v>
      </c>
      <c r="B80" s="275">
        <v>82</v>
      </c>
      <c r="C80" s="159" t="s">
        <v>347</v>
      </c>
      <c r="D80" s="276" t="s">
        <v>262</v>
      </c>
      <c r="E80" s="276" t="s">
        <v>263</v>
      </c>
      <c r="F80" s="159" t="s">
        <v>386</v>
      </c>
      <c r="G80" s="276" t="s">
        <v>318</v>
      </c>
      <c r="H80" s="276" t="s">
        <v>458</v>
      </c>
      <c r="I80" s="277" t="s">
        <v>835</v>
      </c>
      <c r="J80" s="287"/>
    </row>
    <row r="81" spans="1:10" ht="15" customHeight="1">
      <c r="A81" s="274" t="s">
        <v>582</v>
      </c>
      <c r="B81" s="275">
        <v>83</v>
      </c>
      <c r="C81" s="159" t="s">
        <v>347</v>
      </c>
      <c r="D81" s="276" t="s">
        <v>460</v>
      </c>
      <c r="E81" s="276" t="s">
        <v>461</v>
      </c>
      <c r="F81" s="159" t="s">
        <v>386</v>
      </c>
      <c r="G81" s="276" t="s">
        <v>320</v>
      </c>
      <c r="H81" s="276" t="s">
        <v>458</v>
      </c>
      <c r="I81" s="277" t="s">
        <v>836</v>
      </c>
      <c r="J81" s="287"/>
    </row>
    <row r="82" spans="1:10" ht="15" customHeight="1">
      <c r="A82" s="274" t="s">
        <v>583</v>
      </c>
      <c r="B82" s="275">
        <v>84</v>
      </c>
      <c r="C82" s="159" t="s">
        <v>347</v>
      </c>
      <c r="D82" s="276" t="s">
        <v>462</v>
      </c>
      <c r="E82" s="276" t="s">
        <v>463</v>
      </c>
      <c r="F82" s="159" t="s">
        <v>386</v>
      </c>
      <c r="G82" s="276" t="s">
        <v>311</v>
      </c>
      <c r="H82" s="276" t="s">
        <v>464</v>
      </c>
      <c r="I82" s="277" t="s">
        <v>837</v>
      </c>
      <c r="J82" s="287"/>
    </row>
    <row r="83" spans="1:10" ht="15" customHeight="1">
      <c r="A83" s="274" t="s">
        <v>585</v>
      </c>
      <c r="B83" s="275">
        <v>85</v>
      </c>
      <c r="C83" s="159" t="s">
        <v>347</v>
      </c>
      <c r="D83" s="276" t="s">
        <v>264</v>
      </c>
      <c r="E83" s="276" t="s">
        <v>265</v>
      </c>
      <c r="F83" s="159" t="s">
        <v>386</v>
      </c>
      <c r="G83" s="276" t="s">
        <v>318</v>
      </c>
      <c r="H83" s="276" t="s">
        <v>457</v>
      </c>
      <c r="I83" s="277" t="s">
        <v>838</v>
      </c>
      <c r="J83" s="287"/>
    </row>
    <row r="84" spans="1:10" ht="15" customHeight="1">
      <c r="A84" s="274" t="s">
        <v>586</v>
      </c>
      <c r="B84" s="275">
        <v>86</v>
      </c>
      <c r="C84" s="159" t="s">
        <v>347</v>
      </c>
      <c r="D84" s="276" t="s">
        <v>489</v>
      </c>
      <c r="E84" s="276" t="s">
        <v>490</v>
      </c>
      <c r="F84" s="159" t="s">
        <v>386</v>
      </c>
      <c r="G84" s="276" t="s">
        <v>318</v>
      </c>
      <c r="H84" s="276" t="s">
        <v>457</v>
      </c>
      <c r="I84" s="277" t="s">
        <v>839</v>
      </c>
      <c r="J84" s="287"/>
    </row>
    <row r="85" spans="1:10" ht="15" customHeight="1">
      <c r="A85" s="274" t="s">
        <v>587</v>
      </c>
      <c r="B85" s="275">
        <v>87</v>
      </c>
      <c r="C85" s="159" t="s">
        <v>347</v>
      </c>
      <c r="D85" s="276" t="s">
        <v>266</v>
      </c>
      <c r="E85" s="276" t="s">
        <v>267</v>
      </c>
      <c r="F85" s="159" t="s">
        <v>386</v>
      </c>
      <c r="G85" s="276" t="s">
        <v>318</v>
      </c>
      <c r="H85" s="276" t="s">
        <v>464</v>
      </c>
      <c r="I85" s="277" t="s">
        <v>840</v>
      </c>
      <c r="J85" s="287"/>
    </row>
    <row r="86" spans="1:10" ht="15" customHeight="1">
      <c r="A86" s="274" t="s">
        <v>589</v>
      </c>
      <c r="B86" s="275">
        <v>88</v>
      </c>
      <c r="C86" s="159" t="s">
        <v>347</v>
      </c>
      <c r="D86" s="276" t="s">
        <v>465</v>
      </c>
      <c r="E86" s="276" t="s">
        <v>466</v>
      </c>
      <c r="F86" s="159" t="s">
        <v>386</v>
      </c>
      <c r="G86" s="276" t="s">
        <v>320</v>
      </c>
      <c r="H86" s="276" t="s">
        <v>458</v>
      </c>
      <c r="I86" s="277" t="s">
        <v>841</v>
      </c>
      <c r="J86" s="287"/>
    </row>
    <row r="87" spans="1:10" ht="15" customHeight="1">
      <c r="A87" s="274" t="s">
        <v>591</v>
      </c>
      <c r="B87" s="275">
        <v>89</v>
      </c>
      <c r="C87" s="159" t="s">
        <v>347</v>
      </c>
      <c r="D87" s="276" t="s">
        <v>459</v>
      </c>
      <c r="E87" s="276" t="s">
        <v>268</v>
      </c>
      <c r="F87" s="159" t="s">
        <v>386</v>
      </c>
      <c r="G87" s="276" t="s">
        <v>318</v>
      </c>
      <c r="H87" s="276" t="s">
        <v>458</v>
      </c>
      <c r="I87" s="277" t="s">
        <v>842</v>
      </c>
      <c r="J87" s="287"/>
    </row>
    <row r="88" spans="1:10" ht="15" customHeight="1">
      <c r="A88" s="274" t="s">
        <v>593</v>
      </c>
      <c r="B88" s="275">
        <v>90</v>
      </c>
      <c r="C88" s="159" t="s">
        <v>347</v>
      </c>
      <c r="D88" s="276" t="s">
        <v>269</v>
      </c>
      <c r="E88" s="276" t="s">
        <v>270</v>
      </c>
      <c r="F88" s="159" t="s">
        <v>386</v>
      </c>
      <c r="G88" s="276" t="s">
        <v>311</v>
      </c>
      <c r="H88" s="276" t="s">
        <v>458</v>
      </c>
      <c r="I88" s="277" t="s">
        <v>843</v>
      </c>
      <c r="J88" s="287"/>
    </row>
  </sheetData>
  <printOptions horizontalCentered="1"/>
  <pageMargins left="0" right="0" top="0" bottom="0" header="0" footer="0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workbookViewId="0" topLeftCell="A1">
      <pane ySplit="9" topLeftCell="BM40" activePane="bottomLeft" state="frozen"/>
      <selection pane="topLeft" activeCell="A1" sqref="A1"/>
      <selection pane="bottomLeft" activeCell="C51" sqref="C51"/>
    </sheetView>
  </sheetViews>
  <sheetFormatPr defaultColWidth="9.140625" defaultRowHeight="12.75"/>
  <cols>
    <col min="1" max="1" width="7.8515625" style="145" customWidth="1"/>
    <col min="2" max="2" width="10.00390625" style="145" customWidth="1"/>
    <col min="3" max="3" width="6.00390625" style="145" customWidth="1"/>
    <col min="4" max="4" width="9.140625" style="145" customWidth="1"/>
    <col min="5" max="5" width="23.00390625" style="145" customWidth="1"/>
    <col min="6" max="6" width="21.421875" style="145" customWidth="1"/>
    <col min="7" max="7" width="12.7109375" style="145" customWidth="1"/>
    <col min="8" max="8" width="29.00390625" style="145" customWidth="1"/>
    <col min="9" max="9" width="24.421875" style="145" customWidth="1"/>
    <col min="10" max="10" width="9.140625" style="145" hidden="1" customWidth="1"/>
    <col min="11" max="16384" width="9.140625" style="145" customWidth="1"/>
  </cols>
  <sheetData>
    <row r="1" spans="1:10" ht="5.25" customHeight="1">
      <c r="A1" s="140"/>
      <c r="B1" s="140"/>
      <c r="C1" s="141"/>
      <c r="D1" s="142"/>
      <c r="E1" s="143"/>
      <c r="F1" s="143"/>
      <c r="G1" s="144" t="str">
        <f>Startlist!$F1</f>
        <v> </v>
      </c>
      <c r="H1" s="143"/>
      <c r="I1" s="143"/>
      <c r="J1" s="143"/>
    </row>
    <row r="2" spans="1:10" ht="14.25" customHeight="1">
      <c r="A2" s="140"/>
      <c r="B2" s="140"/>
      <c r="C2" s="141"/>
      <c r="D2" s="142"/>
      <c r="E2" s="143"/>
      <c r="F2" s="143"/>
      <c r="G2" s="144"/>
      <c r="H2" s="143"/>
      <c r="I2" s="143"/>
      <c r="J2" s="143"/>
    </row>
    <row r="3" spans="1:10" ht="14.25" customHeight="1">
      <c r="A3" s="140"/>
      <c r="B3" s="140"/>
      <c r="C3" s="141"/>
      <c r="D3" s="142"/>
      <c r="E3" s="143"/>
      <c r="F3" s="143"/>
      <c r="G3" s="144"/>
      <c r="H3" s="143"/>
      <c r="I3" s="143"/>
      <c r="J3" s="143"/>
    </row>
    <row r="4" spans="1:10" ht="14.25" customHeight="1">
      <c r="A4" s="146"/>
      <c r="B4" s="146"/>
      <c r="C4" s="147"/>
      <c r="D4" s="142"/>
      <c r="E4" s="143"/>
      <c r="F4" s="143"/>
      <c r="G4" s="158" t="str">
        <f>Startlist!$F4</f>
        <v>Tartu Rally 2014</v>
      </c>
      <c r="H4" s="143"/>
      <c r="I4" s="143"/>
      <c r="J4" s="143"/>
    </row>
    <row r="5" spans="1:10" ht="14.25" customHeight="1">
      <c r="A5" s="149"/>
      <c r="B5" s="149"/>
      <c r="C5" s="147"/>
      <c r="D5" s="142"/>
      <c r="E5" s="143"/>
      <c r="F5" s="143"/>
      <c r="G5" s="158" t="str">
        <f>Startlist!$F5</f>
        <v>September 12.-13.2014</v>
      </c>
      <c r="H5" s="143"/>
      <c r="I5" s="143"/>
      <c r="J5" s="143"/>
    </row>
    <row r="6" spans="1:10" ht="14.25" customHeight="1">
      <c r="A6" s="143"/>
      <c r="B6" s="143"/>
      <c r="C6" s="147"/>
      <c r="D6" s="142"/>
      <c r="E6" s="143"/>
      <c r="F6" s="143"/>
      <c r="G6" s="158" t="str">
        <f>Startlist!$F6</f>
        <v>Tartu, Tartumaa</v>
      </c>
      <c r="H6" s="143"/>
      <c r="I6" s="143"/>
      <c r="J6" s="143"/>
    </row>
    <row r="7" spans="1:10" ht="14.25" customHeight="1">
      <c r="A7" s="143"/>
      <c r="B7" s="143"/>
      <c r="C7" s="141"/>
      <c r="D7" s="142"/>
      <c r="E7" s="143"/>
      <c r="F7" s="143"/>
      <c r="G7" s="143"/>
      <c r="H7" s="143"/>
      <c r="I7" s="143"/>
      <c r="J7" s="143"/>
    </row>
    <row r="8" spans="1:10" ht="14.25" customHeight="1">
      <c r="A8" s="143"/>
      <c r="B8" s="143"/>
      <c r="C8" s="157" t="s">
        <v>765</v>
      </c>
      <c r="D8" s="142"/>
      <c r="E8" s="143"/>
      <c r="F8" s="143"/>
      <c r="G8" s="143"/>
      <c r="H8" s="143"/>
      <c r="I8" s="143"/>
      <c r="J8" s="143"/>
    </row>
    <row r="9" spans="1:10" ht="15">
      <c r="A9" s="143"/>
      <c r="B9" s="143"/>
      <c r="C9" s="150" t="s">
        <v>353</v>
      </c>
      <c r="D9" s="151" t="s">
        <v>354</v>
      </c>
      <c r="E9" s="152" t="s">
        <v>355</v>
      </c>
      <c r="F9" s="153" t="s">
        <v>356</v>
      </c>
      <c r="G9" s="151" t="s">
        <v>357</v>
      </c>
      <c r="H9" s="152" t="s">
        <v>358</v>
      </c>
      <c r="I9" s="288" t="s">
        <v>359</v>
      </c>
      <c r="J9" s="154"/>
    </row>
    <row r="10" spans="1:11" ht="15" customHeight="1">
      <c r="A10" s="289" t="s">
        <v>364</v>
      </c>
      <c r="B10" s="292"/>
      <c r="C10" s="291">
        <v>1</v>
      </c>
      <c r="D10" s="159" t="s">
        <v>394</v>
      </c>
      <c r="E10" s="276" t="s">
        <v>275</v>
      </c>
      <c r="F10" s="276" t="s">
        <v>276</v>
      </c>
      <c r="G10" s="159" t="s">
        <v>392</v>
      </c>
      <c r="H10" s="276" t="s">
        <v>188</v>
      </c>
      <c r="I10" s="290" t="s">
        <v>406</v>
      </c>
      <c r="J10" s="277"/>
      <c r="K10" s="160"/>
    </row>
    <row r="11" spans="1:11" ht="15" customHeight="1">
      <c r="A11" s="289" t="s">
        <v>365</v>
      </c>
      <c r="B11" s="292"/>
      <c r="C11" s="291">
        <v>3</v>
      </c>
      <c r="D11" s="159" t="s">
        <v>394</v>
      </c>
      <c r="E11" s="276" t="s">
        <v>432</v>
      </c>
      <c r="F11" s="276" t="s">
        <v>433</v>
      </c>
      <c r="G11" s="159" t="s">
        <v>386</v>
      </c>
      <c r="H11" s="276" t="s">
        <v>311</v>
      </c>
      <c r="I11" s="290" t="s">
        <v>406</v>
      </c>
      <c r="J11" s="277"/>
      <c r="K11" s="160"/>
    </row>
    <row r="12" spans="1:11" ht="15" customHeight="1">
      <c r="A12" s="289" t="s">
        <v>366</v>
      </c>
      <c r="B12" s="292"/>
      <c r="C12" s="291">
        <v>5</v>
      </c>
      <c r="D12" s="159" t="s">
        <v>394</v>
      </c>
      <c r="E12" s="276" t="s">
        <v>426</v>
      </c>
      <c r="F12" s="276" t="s">
        <v>427</v>
      </c>
      <c r="G12" s="159" t="s">
        <v>386</v>
      </c>
      <c r="H12" s="276" t="s">
        <v>280</v>
      </c>
      <c r="I12" s="290" t="s">
        <v>406</v>
      </c>
      <c r="J12" s="277"/>
      <c r="K12" s="160"/>
    </row>
    <row r="13" spans="1:11" ht="15" customHeight="1">
      <c r="A13" s="289" t="s">
        <v>367</v>
      </c>
      <c r="B13" s="292"/>
      <c r="C13" s="291">
        <v>6</v>
      </c>
      <c r="D13" s="159" t="s">
        <v>394</v>
      </c>
      <c r="E13" s="276" t="s">
        <v>323</v>
      </c>
      <c r="F13" s="276" t="s">
        <v>324</v>
      </c>
      <c r="G13" s="159" t="s">
        <v>386</v>
      </c>
      <c r="H13" s="276" t="s">
        <v>279</v>
      </c>
      <c r="I13" s="290" t="s">
        <v>405</v>
      </c>
      <c r="J13" s="277"/>
      <c r="K13" s="160"/>
    </row>
    <row r="14" spans="1:11" ht="15" customHeight="1">
      <c r="A14" s="289" t="s">
        <v>368</v>
      </c>
      <c r="B14" s="292"/>
      <c r="C14" s="291">
        <v>2</v>
      </c>
      <c r="D14" s="159" t="s">
        <v>394</v>
      </c>
      <c r="E14" s="276" t="s">
        <v>189</v>
      </c>
      <c r="F14" s="276" t="s">
        <v>190</v>
      </c>
      <c r="G14" s="159" t="s">
        <v>386</v>
      </c>
      <c r="H14" s="276" t="s">
        <v>277</v>
      </c>
      <c r="I14" s="290" t="s">
        <v>405</v>
      </c>
      <c r="J14" s="277"/>
      <c r="K14" s="160"/>
    </row>
    <row r="15" spans="1:11" ht="15" customHeight="1">
      <c r="A15" s="289" t="s">
        <v>369</v>
      </c>
      <c r="B15" s="292"/>
      <c r="C15" s="291">
        <v>9</v>
      </c>
      <c r="D15" s="159" t="s">
        <v>322</v>
      </c>
      <c r="E15" s="276" t="s">
        <v>430</v>
      </c>
      <c r="F15" s="276" t="s">
        <v>431</v>
      </c>
      <c r="G15" s="159" t="s">
        <v>392</v>
      </c>
      <c r="H15" s="276" t="s">
        <v>285</v>
      </c>
      <c r="I15" s="290" t="s">
        <v>326</v>
      </c>
      <c r="J15" s="277"/>
      <c r="K15" s="160"/>
    </row>
    <row r="16" spans="1:11" ht="15" customHeight="1">
      <c r="A16" s="289" t="s">
        <v>370</v>
      </c>
      <c r="B16" s="292"/>
      <c r="C16" s="291">
        <v>7</v>
      </c>
      <c r="D16" s="159" t="s">
        <v>394</v>
      </c>
      <c r="E16" s="276" t="s">
        <v>407</v>
      </c>
      <c r="F16" s="276" t="s">
        <v>408</v>
      </c>
      <c r="G16" s="159" t="s">
        <v>386</v>
      </c>
      <c r="H16" s="276" t="s">
        <v>280</v>
      </c>
      <c r="I16" s="290" t="s">
        <v>406</v>
      </c>
      <c r="J16" s="277"/>
      <c r="K16" s="160"/>
    </row>
    <row r="17" spans="1:11" ht="15" customHeight="1">
      <c r="A17" s="289" t="s">
        <v>393</v>
      </c>
      <c r="B17" s="292"/>
      <c r="C17" s="291">
        <v>8</v>
      </c>
      <c r="D17" s="159" t="s">
        <v>397</v>
      </c>
      <c r="E17" s="276" t="s">
        <v>428</v>
      </c>
      <c r="F17" s="276" t="s">
        <v>429</v>
      </c>
      <c r="G17" s="159" t="s">
        <v>386</v>
      </c>
      <c r="H17" s="276" t="s">
        <v>284</v>
      </c>
      <c r="I17" s="290" t="s">
        <v>409</v>
      </c>
      <c r="J17" s="277"/>
      <c r="K17" s="160"/>
    </row>
    <row r="18" spans="1:11" ht="15" customHeight="1">
      <c r="A18" s="289" t="s">
        <v>491</v>
      </c>
      <c r="B18" s="292"/>
      <c r="C18" s="291">
        <v>19</v>
      </c>
      <c r="D18" s="159" t="s">
        <v>397</v>
      </c>
      <c r="E18" s="276" t="s">
        <v>194</v>
      </c>
      <c r="F18" s="276" t="s">
        <v>195</v>
      </c>
      <c r="G18" s="159" t="s">
        <v>386</v>
      </c>
      <c r="H18" s="276" t="s">
        <v>196</v>
      </c>
      <c r="I18" s="290" t="s">
        <v>443</v>
      </c>
      <c r="J18" s="277"/>
      <c r="K18" s="160"/>
    </row>
    <row r="19" spans="1:11" ht="15" customHeight="1">
      <c r="A19" s="289" t="s">
        <v>492</v>
      </c>
      <c r="B19" s="292"/>
      <c r="C19" s="291">
        <v>11</v>
      </c>
      <c r="D19" s="159" t="s">
        <v>398</v>
      </c>
      <c r="E19" s="276" t="s">
        <v>413</v>
      </c>
      <c r="F19" s="276" t="s">
        <v>282</v>
      </c>
      <c r="G19" s="159" t="s">
        <v>386</v>
      </c>
      <c r="H19" s="276" t="s">
        <v>283</v>
      </c>
      <c r="I19" s="290" t="s">
        <v>436</v>
      </c>
      <c r="J19" s="277"/>
      <c r="K19" s="160"/>
    </row>
    <row r="20" spans="1:11" ht="15" customHeight="1">
      <c r="A20" s="289" t="s">
        <v>187</v>
      </c>
      <c r="B20" s="292"/>
      <c r="C20" s="291">
        <v>18</v>
      </c>
      <c r="D20" s="159" t="s">
        <v>397</v>
      </c>
      <c r="E20" s="276" t="s">
        <v>297</v>
      </c>
      <c r="F20" s="276" t="s">
        <v>298</v>
      </c>
      <c r="G20" s="159" t="s">
        <v>386</v>
      </c>
      <c r="H20" s="276" t="s">
        <v>278</v>
      </c>
      <c r="I20" s="290" t="s">
        <v>455</v>
      </c>
      <c r="J20" s="277"/>
      <c r="K20" s="160"/>
    </row>
    <row r="21" spans="1:11" ht="15" customHeight="1">
      <c r="A21" s="289" t="s">
        <v>844</v>
      </c>
      <c r="B21" s="292"/>
      <c r="C21" s="291">
        <v>16</v>
      </c>
      <c r="D21" s="159" t="s">
        <v>398</v>
      </c>
      <c r="E21" s="276" t="s">
        <v>437</v>
      </c>
      <c r="F21" s="276" t="s">
        <v>438</v>
      </c>
      <c r="G21" s="159" t="s">
        <v>386</v>
      </c>
      <c r="H21" s="276" t="s">
        <v>292</v>
      </c>
      <c r="I21" s="290" t="s">
        <v>436</v>
      </c>
      <c r="J21" s="277"/>
      <c r="K21" s="160"/>
    </row>
    <row r="22" spans="1:11" ht="15" customHeight="1">
      <c r="A22" s="289" t="s">
        <v>845</v>
      </c>
      <c r="B22" s="292"/>
      <c r="C22" s="291">
        <v>12</v>
      </c>
      <c r="D22" s="159" t="s">
        <v>403</v>
      </c>
      <c r="E22" s="276" t="s">
        <v>192</v>
      </c>
      <c r="F22" s="276" t="s">
        <v>339</v>
      </c>
      <c r="G22" s="159" t="s">
        <v>386</v>
      </c>
      <c r="H22" s="276" t="s">
        <v>278</v>
      </c>
      <c r="I22" s="290" t="s">
        <v>473</v>
      </c>
      <c r="J22" s="277"/>
      <c r="K22" s="160"/>
    </row>
    <row r="23" spans="1:11" ht="15" customHeight="1">
      <c r="A23" s="289" t="s">
        <v>846</v>
      </c>
      <c r="B23" s="292"/>
      <c r="C23" s="291">
        <v>15</v>
      </c>
      <c r="D23" s="159" t="s">
        <v>403</v>
      </c>
      <c r="E23" s="276" t="s">
        <v>410</v>
      </c>
      <c r="F23" s="276" t="s">
        <v>287</v>
      </c>
      <c r="G23" s="159" t="s">
        <v>472</v>
      </c>
      <c r="H23" s="276" t="s">
        <v>288</v>
      </c>
      <c r="I23" s="290" t="s">
        <v>330</v>
      </c>
      <c r="J23" s="277"/>
      <c r="K23" s="160"/>
    </row>
    <row r="24" spans="1:11" ht="15" customHeight="1">
      <c r="A24" s="289" t="s">
        <v>847</v>
      </c>
      <c r="B24" s="292"/>
      <c r="C24" s="291">
        <v>24</v>
      </c>
      <c r="D24" s="159" t="s">
        <v>398</v>
      </c>
      <c r="E24" s="276" t="s">
        <v>200</v>
      </c>
      <c r="F24" s="276" t="s">
        <v>201</v>
      </c>
      <c r="G24" s="159" t="s">
        <v>392</v>
      </c>
      <c r="H24" s="276" t="s">
        <v>202</v>
      </c>
      <c r="I24" s="290" t="s">
        <v>436</v>
      </c>
      <c r="J24" s="277"/>
      <c r="K24" s="160"/>
    </row>
    <row r="25" spans="1:11" ht="15" customHeight="1">
      <c r="A25" s="289" t="s">
        <v>848</v>
      </c>
      <c r="B25" s="292"/>
      <c r="C25" s="291">
        <v>20</v>
      </c>
      <c r="D25" s="159" t="s">
        <v>403</v>
      </c>
      <c r="E25" s="276" t="s">
        <v>445</v>
      </c>
      <c r="F25" s="276" t="s">
        <v>446</v>
      </c>
      <c r="G25" s="159" t="s">
        <v>386</v>
      </c>
      <c r="H25" s="276" t="s">
        <v>293</v>
      </c>
      <c r="I25" s="290" t="s">
        <v>294</v>
      </c>
      <c r="J25" s="277"/>
      <c r="K25" s="160"/>
    </row>
    <row r="26" spans="1:11" ht="15" customHeight="1">
      <c r="A26" s="289" t="s">
        <v>849</v>
      </c>
      <c r="B26" s="292"/>
      <c r="C26" s="291">
        <v>30</v>
      </c>
      <c r="D26" s="159" t="s">
        <v>394</v>
      </c>
      <c r="E26" s="276" t="s">
        <v>210</v>
      </c>
      <c r="F26" s="276" t="s">
        <v>211</v>
      </c>
      <c r="G26" s="159" t="s">
        <v>447</v>
      </c>
      <c r="H26" s="276" t="s">
        <v>212</v>
      </c>
      <c r="I26" s="290" t="s">
        <v>193</v>
      </c>
      <c r="J26" s="277"/>
      <c r="K26" s="160"/>
    </row>
    <row r="27" spans="1:11" ht="15" customHeight="1">
      <c r="A27" s="289" t="s">
        <v>850</v>
      </c>
      <c r="B27" s="292"/>
      <c r="C27" s="291">
        <v>25</v>
      </c>
      <c r="D27" s="159" t="s">
        <v>394</v>
      </c>
      <c r="E27" s="276" t="s">
        <v>337</v>
      </c>
      <c r="F27" s="276" t="s">
        <v>338</v>
      </c>
      <c r="G27" s="159" t="s">
        <v>386</v>
      </c>
      <c r="H27" s="276" t="s">
        <v>281</v>
      </c>
      <c r="I27" s="290" t="s">
        <v>406</v>
      </c>
      <c r="J27" s="277"/>
      <c r="K27" s="160"/>
    </row>
    <row r="28" spans="1:11" ht="15" customHeight="1">
      <c r="A28" s="289" t="s">
        <v>851</v>
      </c>
      <c r="B28" s="292"/>
      <c r="C28" s="291">
        <v>54</v>
      </c>
      <c r="D28" s="159" t="s">
        <v>394</v>
      </c>
      <c r="E28" s="276" t="s">
        <v>227</v>
      </c>
      <c r="F28" s="276" t="s">
        <v>228</v>
      </c>
      <c r="G28" s="159" t="s">
        <v>229</v>
      </c>
      <c r="H28" s="276" t="s">
        <v>230</v>
      </c>
      <c r="I28" s="290" t="s">
        <v>405</v>
      </c>
      <c r="J28" s="277"/>
      <c r="K28" s="160"/>
    </row>
    <row r="29" spans="1:11" ht="15" customHeight="1">
      <c r="A29" s="289" t="s">
        <v>852</v>
      </c>
      <c r="B29" s="292"/>
      <c r="C29" s="291">
        <v>27</v>
      </c>
      <c r="D29" s="159" t="s">
        <v>384</v>
      </c>
      <c r="E29" s="276" t="s">
        <v>439</v>
      </c>
      <c r="F29" s="276" t="s">
        <v>440</v>
      </c>
      <c r="G29" s="159" t="s">
        <v>386</v>
      </c>
      <c r="H29" s="276" t="s">
        <v>286</v>
      </c>
      <c r="I29" s="290" t="s">
        <v>441</v>
      </c>
      <c r="J29" s="277"/>
      <c r="K29" s="160"/>
    </row>
    <row r="30" spans="1:11" ht="15" customHeight="1">
      <c r="A30" s="289" t="s">
        <v>853</v>
      </c>
      <c r="B30" s="292"/>
      <c r="C30" s="291">
        <v>28</v>
      </c>
      <c r="D30" s="159" t="s">
        <v>394</v>
      </c>
      <c r="E30" s="276" t="s">
        <v>203</v>
      </c>
      <c r="F30" s="276" t="s">
        <v>204</v>
      </c>
      <c r="G30" s="159" t="s">
        <v>205</v>
      </c>
      <c r="H30" s="276" t="s">
        <v>206</v>
      </c>
      <c r="I30" s="290" t="s">
        <v>478</v>
      </c>
      <c r="J30" s="277"/>
      <c r="K30" s="160"/>
    </row>
    <row r="31" spans="1:11" ht="15" customHeight="1">
      <c r="A31" s="289" t="s">
        <v>854</v>
      </c>
      <c r="B31" s="292"/>
      <c r="C31" s="291">
        <v>23</v>
      </c>
      <c r="D31" s="159" t="s">
        <v>398</v>
      </c>
      <c r="E31" s="276" t="s">
        <v>197</v>
      </c>
      <c r="F31" s="276" t="s">
        <v>198</v>
      </c>
      <c r="G31" s="159" t="s">
        <v>392</v>
      </c>
      <c r="H31" s="276" t="s">
        <v>199</v>
      </c>
      <c r="I31" s="290" t="s">
        <v>436</v>
      </c>
      <c r="J31" s="277"/>
      <c r="K31" s="160"/>
    </row>
    <row r="32" spans="1:11" ht="15" customHeight="1">
      <c r="A32" s="289" t="s">
        <v>855</v>
      </c>
      <c r="B32" s="292"/>
      <c r="C32" s="291">
        <v>31</v>
      </c>
      <c r="D32" s="159" t="s">
        <v>403</v>
      </c>
      <c r="E32" s="276" t="s">
        <v>327</v>
      </c>
      <c r="F32" s="276" t="s">
        <v>412</v>
      </c>
      <c r="G32" s="159" t="s">
        <v>386</v>
      </c>
      <c r="H32" s="276" t="s">
        <v>295</v>
      </c>
      <c r="I32" s="290" t="s">
        <v>294</v>
      </c>
      <c r="J32" s="277"/>
      <c r="K32" s="160"/>
    </row>
    <row r="33" spans="1:11" ht="15" customHeight="1">
      <c r="A33" s="289" t="s">
        <v>856</v>
      </c>
      <c r="B33" s="292"/>
      <c r="C33" s="291">
        <v>35</v>
      </c>
      <c r="D33" s="159" t="s">
        <v>403</v>
      </c>
      <c r="E33" s="276" t="s">
        <v>416</v>
      </c>
      <c r="F33" s="276" t="s">
        <v>417</v>
      </c>
      <c r="G33" s="159" t="s">
        <v>386</v>
      </c>
      <c r="H33" s="276" t="s">
        <v>278</v>
      </c>
      <c r="I33" s="290" t="s">
        <v>330</v>
      </c>
      <c r="J33" s="277"/>
      <c r="K33" s="160"/>
    </row>
    <row r="34" spans="1:11" ht="15" customHeight="1">
      <c r="A34" s="289" t="s">
        <v>857</v>
      </c>
      <c r="B34" s="292"/>
      <c r="C34" s="291">
        <v>39</v>
      </c>
      <c r="D34" s="159" t="s">
        <v>396</v>
      </c>
      <c r="E34" s="276" t="s">
        <v>312</v>
      </c>
      <c r="F34" s="276" t="s">
        <v>313</v>
      </c>
      <c r="G34" s="159" t="s">
        <v>392</v>
      </c>
      <c r="H34" s="276" t="s">
        <v>314</v>
      </c>
      <c r="I34" s="290" t="s">
        <v>435</v>
      </c>
      <c r="J34" s="277"/>
      <c r="K34" s="160"/>
    </row>
    <row r="35" spans="1:11" ht="15" customHeight="1">
      <c r="A35" s="289" t="s">
        <v>858</v>
      </c>
      <c r="B35" s="292"/>
      <c r="C35" s="291">
        <v>34</v>
      </c>
      <c r="D35" s="159" t="s">
        <v>396</v>
      </c>
      <c r="E35" s="276" t="s">
        <v>474</v>
      </c>
      <c r="F35" s="276" t="s">
        <v>475</v>
      </c>
      <c r="G35" s="159" t="s">
        <v>386</v>
      </c>
      <c r="H35" s="276" t="s">
        <v>283</v>
      </c>
      <c r="I35" s="290" t="s">
        <v>476</v>
      </c>
      <c r="J35" s="277"/>
      <c r="K35" s="160"/>
    </row>
    <row r="36" spans="1:11" ht="15" customHeight="1">
      <c r="A36" s="289" t="s">
        <v>859</v>
      </c>
      <c r="B36" s="292"/>
      <c r="C36" s="291">
        <v>32</v>
      </c>
      <c r="D36" s="159" t="s">
        <v>403</v>
      </c>
      <c r="E36" s="276" t="s">
        <v>213</v>
      </c>
      <c r="F36" s="276" t="s">
        <v>214</v>
      </c>
      <c r="G36" s="159" t="s">
        <v>386</v>
      </c>
      <c r="H36" s="276" t="s">
        <v>301</v>
      </c>
      <c r="I36" s="290" t="s">
        <v>330</v>
      </c>
      <c r="J36" s="277"/>
      <c r="K36" s="160"/>
    </row>
    <row r="37" spans="1:11" ht="15" customHeight="1">
      <c r="A37" s="289" t="s">
        <v>860</v>
      </c>
      <c r="B37" s="292"/>
      <c r="C37" s="291">
        <v>36</v>
      </c>
      <c r="D37" s="159" t="s">
        <v>395</v>
      </c>
      <c r="E37" s="276" t="s">
        <v>539</v>
      </c>
      <c r="F37" s="276" t="s">
        <v>215</v>
      </c>
      <c r="G37" s="159" t="s">
        <v>386</v>
      </c>
      <c r="H37" s="276" t="s">
        <v>278</v>
      </c>
      <c r="I37" s="290" t="s">
        <v>442</v>
      </c>
      <c r="J37" s="277"/>
      <c r="K37" s="160"/>
    </row>
    <row r="38" spans="1:11" ht="15" customHeight="1">
      <c r="A38" s="289" t="s">
        <v>861</v>
      </c>
      <c r="B38" s="292"/>
      <c r="C38" s="291">
        <v>41</v>
      </c>
      <c r="D38" s="159" t="s">
        <v>396</v>
      </c>
      <c r="E38" s="276" t="s">
        <v>451</v>
      </c>
      <c r="F38" s="276" t="s">
        <v>415</v>
      </c>
      <c r="G38" s="159" t="s">
        <v>386</v>
      </c>
      <c r="H38" s="276" t="s">
        <v>281</v>
      </c>
      <c r="I38" s="290" t="s">
        <v>434</v>
      </c>
      <c r="J38" s="277"/>
      <c r="K38" s="160"/>
    </row>
    <row r="39" spans="1:11" ht="15" customHeight="1">
      <c r="A39" s="289" t="s">
        <v>862</v>
      </c>
      <c r="B39" s="292"/>
      <c r="C39" s="291">
        <v>49</v>
      </c>
      <c r="D39" s="159" t="s">
        <v>403</v>
      </c>
      <c r="E39" s="276" t="s">
        <v>332</v>
      </c>
      <c r="F39" s="276" t="s">
        <v>222</v>
      </c>
      <c r="G39" s="159" t="s">
        <v>223</v>
      </c>
      <c r="H39" s="276" t="s">
        <v>274</v>
      </c>
      <c r="I39" s="290" t="s">
        <v>330</v>
      </c>
      <c r="J39" s="277"/>
      <c r="K39" s="160"/>
    </row>
    <row r="40" spans="1:11" ht="15" customHeight="1">
      <c r="A40" s="289" t="s">
        <v>863</v>
      </c>
      <c r="B40" s="292"/>
      <c r="C40" s="291">
        <v>17</v>
      </c>
      <c r="D40" s="159" t="s">
        <v>403</v>
      </c>
      <c r="E40" s="276" t="s">
        <v>329</v>
      </c>
      <c r="F40" s="276" t="s">
        <v>454</v>
      </c>
      <c r="G40" s="159" t="s">
        <v>386</v>
      </c>
      <c r="H40" s="276" t="s">
        <v>286</v>
      </c>
      <c r="I40" s="290" t="s">
        <v>330</v>
      </c>
      <c r="J40" s="277"/>
      <c r="K40" s="160"/>
    </row>
    <row r="41" spans="1:11" ht="15" customHeight="1">
      <c r="A41" s="289" t="s">
        <v>864</v>
      </c>
      <c r="B41" s="292"/>
      <c r="C41" s="291">
        <v>44</v>
      </c>
      <c r="D41" s="159" t="s">
        <v>396</v>
      </c>
      <c r="E41" s="276" t="s">
        <v>449</v>
      </c>
      <c r="F41" s="276" t="s">
        <v>331</v>
      </c>
      <c r="G41" s="159" t="s">
        <v>386</v>
      </c>
      <c r="H41" s="276" t="s">
        <v>301</v>
      </c>
      <c r="I41" s="290" t="s">
        <v>450</v>
      </c>
      <c r="J41" s="277"/>
      <c r="K41" s="160"/>
    </row>
    <row r="42" spans="1:11" ht="15" customHeight="1">
      <c r="A42" s="289" t="s">
        <v>865</v>
      </c>
      <c r="B42" s="292"/>
      <c r="C42" s="291">
        <v>75</v>
      </c>
      <c r="D42" s="159" t="s">
        <v>397</v>
      </c>
      <c r="E42" s="276" t="s">
        <v>256</v>
      </c>
      <c r="F42" s="276" t="s">
        <v>296</v>
      </c>
      <c r="G42" s="159" t="s">
        <v>386</v>
      </c>
      <c r="H42" s="276" t="s">
        <v>284</v>
      </c>
      <c r="I42" s="290" t="s">
        <v>455</v>
      </c>
      <c r="J42" s="277"/>
      <c r="K42" s="160"/>
    </row>
    <row r="43" spans="1:11" ht="15" customHeight="1">
      <c r="A43" s="289" t="s">
        <v>866</v>
      </c>
      <c r="B43" s="292"/>
      <c r="C43" s="291">
        <v>29</v>
      </c>
      <c r="D43" s="159" t="s">
        <v>394</v>
      </c>
      <c r="E43" s="276" t="s">
        <v>207</v>
      </c>
      <c r="F43" s="276" t="s">
        <v>208</v>
      </c>
      <c r="G43" s="159" t="s">
        <v>392</v>
      </c>
      <c r="H43" s="276" t="s">
        <v>209</v>
      </c>
      <c r="I43" s="290" t="s">
        <v>406</v>
      </c>
      <c r="J43" s="277"/>
      <c r="K43" s="160"/>
    </row>
    <row r="44" spans="1:11" ht="15" customHeight="1">
      <c r="A44" s="289" t="s">
        <v>867</v>
      </c>
      <c r="B44" s="292"/>
      <c r="C44" s="291">
        <v>52</v>
      </c>
      <c r="D44" s="159" t="s">
        <v>382</v>
      </c>
      <c r="E44" s="276" t="s">
        <v>336</v>
      </c>
      <c r="F44" s="276" t="s">
        <v>224</v>
      </c>
      <c r="G44" s="159" t="s">
        <v>392</v>
      </c>
      <c r="H44" s="276" t="s">
        <v>309</v>
      </c>
      <c r="I44" s="290" t="s">
        <v>225</v>
      </c>
      <c r="J44" s="277"/>
      <c r="K44" s="160"/>
    </row>
    <row r="45" spans="1:11" ht="15" customHeight="1">
      <c r="A45" s="289" t="s">
        <v>868</v>
      </c>
      <c r="B45" s="292"/>
      <c r="C45" s="291">
        <v>26</v>
      </c>
      <c r="D45" s="159" t="s">
        <v>397</v>
      </c>
      <c r="E45" s="276" t="s">
        <v>289</v>
      </c>
      <c r="F45" s="276" t="s">
        <v>290</v>
      </c>
      <c r="G45" s="159" t="s">
        <v>386</v>
      </c>
      <c r="H45" s="276" t="s">
        <v>291</v>
      </c>
      <c r="I45" s="290" t="s">
        <v>193</v>
      </c>
      <c r="J45" s="277"/>
      <c r="K45" s="160"/>
    </row>
    <row r="46" spans="1:11" ht="15" customHeight="1">
      <c r="A46" s="289" t="s">
        <v>869</v>
      </c>
      <c r="B46" s="292"/>
      <c r="C46" s="291">
        <v>43</v>
      </c>
      <c r="D46" s="159" t="s">
        <v>403</v>
      </c>
      <c r="E46" s="276" t="s">
        <v>302</v>
      </c>
      <c r="F46" s="276" t="s">
        <v>411</v>
      </c>
      <c r="G46" s="159" t="s">
        <v>386</v>
      </c>
      <c r="H46" s="276" t="s">
        <v>303</v>
      </c>
      <c r="I46" s="290" t="s">
        <v>473</v>
      </c>
      <c r="J46" s="277"/>
      <c r="K46" s="160"/>
    </row>
    <row r="47" spans="1:11" ht="15" customHeight="1">
      <c r="A47" s="289" t="s">
        <v>870</v>
      </c>
      <c r="B47" s="292"/>
      <c r="C47" s="291">
        <v>51</v>
      </c>
      <c r="D47" s="159" t="s">
        <v>384</v>
      </c>
      <c r="E47" s="276" t="s">
        <v>306</v>
      </c>
      <c r="F47" s="276" t="s">
        <v>307</v>
      </c>
      <c r="G47" s="159" t="s">
        <v>386</v>
      </c>
      <c r="H47" s="276" t="s">
        <v>308</v>
      </c>
      <c r="I47" s="290" t="s">
        <v>340</v>
      </c>
      <c r="J47" s="277"/>
      <c r="K47" s="160"/>
    </row>
    <row r="48" spans="1:11" ht="15" customHeight="1">
      <c r="A48" s="289" t="s">
        <v>871</v>
      </c>
      <c r="B48" s="292"/>
      <c r="C48" s="291">
        <v>57</v>
      </c>
      <c r="D48" s="159" t="s">
        <v>397</v>
      </c>
      <c r="E48" s="276" t="s">
        <v>235</v>
      </c>
      <c r="F48" s="276" t="s">
        <v>236</v>
      </c>
      <c r="G48" s="159" t="s">
        <v>386</v>
      </c>
      <c r="H48" s="276" t="s">
        <v>237</v>
      </c>
      <c r="I48" s="290" t="s">
        <v>443</v>
      </c>
      <c r="J48" s="277"/>
      <c r="K48" s="160"/>
    </row>
    <row r="49" spans="1:11" ht="15" customHeight="1">
      <c r="A49" s="289" t="s">
        <v>872</v>
      </c>
      <c r="B49" s="292"/>
      <c r="C49" s="291">
        <v>40</v>
      </c>
      <c r="D49" s="159" t="s">
        <v>403</v>
      </c>
      <c r="E49" s="276" t="s">
        <v>217</v>
      </c>
      <c r="F49" s="276" t="s">
        <v>218</v>
      </c>
      <c r="G49" s="159" t="s">
        <v>386</v>
      </c>
      <c r="H49" s="276" t="s">
        <v>311</v>
      </c>
      <c r="I49" s="290" t="s">
        <v>328</v>
      </c>
      <c r="J49" s="277"/>
      <c r="K49" s="160"/>
    </row>
    <row r="50" spans="1:11" ht="15" customHeight="1">
      <c r="A50" s="289" t="s">
        <v>873</v>
      </c>
      <c r="B50" s="292"/>
      <c r="C50" s="291">
        <v>42</v>
      </c>
      <c r="D50" s="159" t="s">
        <v>397</v>
      </c>
      <c r="E50" s="276" t="s">
        <v>219</v>
      </c>
      <c r="F50" s="276" t="s">
        <v>220</v>
      </c>
      <c r="G50" s="159" t="s">
        <v>392</v>
      </c>
      <c r="H50" s="276" t="s">
        <v>209</v>
      </c>
      <c r="I50" s="290" t="s">
        <v>442</v>
      </c>
      <c r="J50" s="277"/>
      <c r="K50" s="160"/>
    </row>
    <row r="51" spans="1:11" ht="15" customHeight="1">
      <c r="A51" s="289" t="s">
        <v>874</v>
      </c>
      <c r="B51" s="292"/>
      <c r="C51" s="291">
        <v>55</v>
      </c>
      <c r="D51" s="159" t="s">
        <v>384</v>
      </c>
      <c r="E51" s="276" t="s">
        <v>231</v>
      </c>
      <c r="F51" s="276" t="s">
        <v>232</v>
      </c>
      <c r="G51" s="159" t="s">
        <v>386</v>
      </c>
      <c r="H51" s="276" t="s">
        <v>284</v>
      </c>
      <c r="I51" s="290" t="s">
        <v>444</v>
      </c>
      <c r="J51" s="277"/>
      <c r="K51" s="160"/>
    </row>
    <row r="52" spans="1:11" ht="15" customHeight="1">
      <c r="A52" s="289" t="s">
        <v>875</v>
      </c>
      <c r="B52" s="292"/>
      <c r="C52" s="291">
        <v>61</v>
      </c>
      <c r="D52" s="159" t="s">
        <v>384</v>
      </c>
      <c r="E52" s="276" t="s">
        <v>304</v>
      </c>
      <c r="F52" s="276" t="s">
        <v>305</v>
      </c>
      <c r="G52" s="159" t="s">
        <v>386</v>
      </c>
      <c r="H52" s="276" t="s">
        <v>293</v>
      </c>
      <c r="I52" s="290" t="s">
        <v>340</v>
      </c>
      <c r="J52" s="277"/>
      <c r="K52" s="160"/>
    </row>
    <row r="53" spans="1:11" ht="15" customHeight="1">
      <c r="A53" s="289" t="s">
        <v>876</v>
      </c>
      <c r="B53" s="292"/>
      <c r="C53" s="291">
        <v>60</v>
      </c>
      <c r="D53" s="159" t="s">
        <v>382</v>
      </c>
      <c r="E53" s="276" t="s">
        <v>1423</v>
      </c>
      <c r="F53" s="276" t="s">
        <v>310</v>
      </c>
      <c r="G53" s="159" t="s">
        <v>386</v>
      </c>
      <c r="H53" s="276" t="s">
        <v>291</v>
      </c>
      <c r="I53" s="290" t="s">
        <v>434</v>
      </c>
      <c r="J53" s="277"/>
      <c r="K53" s="160"/>
    </row>
    <row r="54" spans="1:11" ht="15" customHeight="1">
      <c r="A54" s="289" t="s">
        <v>877</v>
      </c>
      <c r="B54" s="292"/>
      <c r="C54" s="291">
        <v>69</v>
      </c>
      <c r="D54" s="159" t="s">
        <v>384</v>
      </c>
      <c r="E54" s="276" t="s">
        <v>482</v>
      </c>
      <c r="F54" s="276" t="s">
        <v>571</v>
      </c>
      <c r="G54" s="159" t="s">
        <v>386</v>
      </c>
      <c r="H54" s="276" t="s">
        <v>281</v>
      </c>
      <c r="I54" s="290" t="s">
        <v>483</v>
      </c>
      <c r="J54" s="277"/>
      <c r="K54" s="160"/>
    </row>
    <row r="55" spans="1:11" ht="15" customHeight="1">
      <c r="A55" s="289" t="s">
        <v>878</v>
      </c>
      <c r="B55" s="292"/>
      <c r="C55" s="291">
        <v>53</v>
      </c>
      <c r="D55" s="159" t="s">
        <v>403</v>
      </c>
      <c r="E55" s="276" t="s">
        <v>479</v>
      </c>
      <c r="F55" s="276" t="s">
        <v>226</v>
      </c>
      <c r="G55" s="159" t="s">
        <v>471</v>
      </c>
      <c r="H55" s="276" t="s">
        <v>480</v>
      </c>
      <c r="I55" s="290" t="s">
        <v>473</v>
      </c>
      <c r="J55" s="277"/>
      <c r="K55" s="160"/>
    </row>
    <row r="56" spans="1:11" ht="15" customHeight="1">
      <c r="A56" s="289" t="s">
        <v>879</v>
      </c>
      <c r="B56" s="292"/>
      <c r="C56" s="291">
        <v>48</v>
      </c>
      <c r="D56" s="159" t="s">
        <v>398</v>
      </c>
      <c r="E56" s="276" t="s">
        <v>334</v>
      </c>
      <c r="F56" s="276" t="s">
        <v>335</v>
      </c>
      <c r="G56" s="159" t="s">
        <v>386</v>
      </c>
      <c r="H56" s="276" t="s">
        <v>292</v>
      </c>
      <c r="I56" s="290" t="s">
        <v>436</v>
      </c>
      <c r="J56" s="277"/>
      <c r="K56" s="160"/>
    </row>
    <row r="57" spans="1:11" ht="15" customHeight="1">
      <c r="A57" s="289" t="s">
        <v>1559</v>
      </c>
      <c r="B57" s="292"/>
      <c r="C57" s="291">
        <v>59</v>
      </c>
      <c r="D57" s="159" t="s">
        <v>383</v>
      </c>
      <c r="E57" s="276" t="s">
        <v>315</v>
      </c>
      <c r="F57" s="276" t="s">
        <v>316</v>
      </c>
      <c r="G57" s="159" t="s">
        <v>386</v>
      </c>
      <c r="H57" s="276" t="s">
        <v>280</v>
      </c>
      <c r="I57" s="290" t="s">
        <v>317</v>
      </c>
      <c r="J57" s="277"/>
      <c r="K57" s="160"/>
    </row>
    <row r="58" spans="1:11" ht="15" customHeight="1">
      <c r="A58" s="289" t="s">
        <v>880</v>
      </c>
      <c r="B58" s="292"/>
      <c r="C58" s="291">
        <v>66</v>
      </c>
      <c r="D58" s="159" t="s">
        <v>384</v>
      </c>
      <c r="E58" s="276" t="s">
        <v>247</v>
      </c>
      <c r="F58" s="276" t="s">
        <v>248</v>
      </c>
      <c r="G58" s="159" t="s">
        <v>386</v>
      </c>
      <c r="H58" s="276" t="s">
        <v>281</v>
      </c>
      <c r="I58" s="290" t="s">
        <v>340</v>
      </c>
      <c r="J58" s="277"/>
      <c r="K58" s="160"/>
    </row>
    <row r="59" spans="1:11" ht="15" customHeight="1">
      <c r="A59" s="289" t="s">
        <v>881</v>
      </c>
      <c r="B59" s="292"/>
      <c r="C59" s="291">
        <v>74</v>
      </c>
      <c r="D59" s="159" t="s">
        <v>383</v>
      </c>
      <c r="E59" s="276" t="s">
        <v>485</v>
      </c>
      <c r="F59" s="276" t="s">
        <v>486</v>
      </c>
      <c r="G59" s="159" t="s">
        <v>386</v>
      </c>
      <c r="H59" s="276" t="s">
        <v>320</v>
      </c>
      <c r="I59" s="290" t="s">
        <v>317</v>
      </c>
      <c r="J59" s="277"/>
      <c r="K59" s="160"/>
    </row>
    <row r="60" spans="1:11" ht="15" customHeight="1">
      <c r="A60" s="289" t="s">
        <v>882</v>
      </c>
      <c r="B60" s="292"/>
      <c r="C60" s="291">
        <v>70</v>
      </c>
      <c r="D60" s="159" t="s">
        <v>396</v>
      </c>
      <c r="E60" s="276" t="s">
        <v>249</v>
      </c>
      <c r="F60" s="276" t="s">
        <v>573</v>
      </c>
      <c r="G60" s="159" t="s">
        <v>392</v>
      </c>
      <c r="H60" s="276" t="s">
        <v>250</v>
      </c>
      <c r="I60" s="290" t="s">
        <v>435</v>
      </c>
      <c r="J60" s="277"/>
      <c r="K60" s="160"/>
    </row>
    <row r="61" spans="1:11" ht="15" customHeight="1">
      <c r="A61" s="289" t="s">
        <v>883</v>
      </c>
      <c r="B61" s="292"/>
      <c r="C61" s="291">
        <v>63</v>
      </c>
      <c r="D61" s="159" t="s">
        <v>384</v>
      </c>
      <c r="E61" s="276" t="s">
        <v>239</v>
      </c>
      <c r="F61" s="276" t="s">
        <v>240</v>
      </c>
      <c r="G61" s="159" t="s">
        <v>386</v>
      </c>
      <c r="H61" s="276" t="s">
        <v>286</v>
      </c>
      <c r="I61" s="290" t="s">
        <v>241</v>
      </c>
      <c r="J61" s="277"/>
      <c r="K61" s="160"/>
    </row>
    <row r="62" spans="1:11" ht="15" customHeight="1">
      <c r="A62" s="289" t="s">
        <v>884</v>
      </c>
      <c r="B62" s="292"/>
      <c r="C62" s="291">
        <v>71</v>
      </c>
      <c r="D62" s="159" t="s">
        <v>383</v>
      </c>
      <c r="E62" s="276" t="s">
        <v>341</v>
      </c>
      <c r="F62" s="276" t="s">
        <v>452</v>
      </c>
      <c r="G62" s="159" t="s">
        <v>386</v>
      </c>
      <c r="H62" s="276" t="s">
        <v>281</v>
      </c>
      <c r="I62" s="290" t="s">
        <v>342</v>
      </c>
      <c r="J62" s="277"/>
      <c r="K62" s="160"/>
    </row>
    <row r="63" spans="1:11" ht="15" customHeight="1">
      <c r="A63" s="289" t="s">
        <v>885</v>
      </c>
      <c r="B63" s="292"/>
      <c r="C63" s="291">
        <v>72</v>
      </c>
      <c r="D63" s="159" t="s">
        <v>384</v>
      </c>
      <c r="E63" s="276" t="s">
        <v>484</v>
      </c>
      <c r="F63" s="276" t="s">
        <v>251</v>
      </c>
      <c r="G63" s="159" t="s">
        <v>386</v>
      </c>
      <c r="H63" s="276" t="s">
        <v>252</v>
      </c>
      <c r="I63" s="290" t="s">
        <v>477</v>
      </c>
      <c r="J63" s="277"/>
      <c r="K63" s="160"/>
    </row>
    <row r="64" spans="1:11" ht="15" customHeight="1">
      <c r="A64" s="289" t="s">
        <v>886</v>
      </c>
      <c r="B64" s="292"/>
      <c r="C64" s="291">
        <v>76</v>
      </c>
      <c r="D64" s="159" t="s">
        <v>384</v>
      </c>
      <c r="E64" s="276" t="s">
        <v>487</v>
      </c>
      <c r="F64" s="276" t="s">
        <v>488</v>
      </c>
      <c r="G64" s="159" t="s">
        <v>386</v>
      </c>
      <c r="H64" s="276" t="s">
        <v>286</v>
      </c>
      <c r="I64" s="290" t="s">
        <v>505</v>
      </c>
      <c r="J64" s="277"/>
      <c r="K64" s="160"/>
    </row>
    <row r="65" spans="1:11" ht="15" customHeight="1">
      <c r="A65" s="289" t="s">
        <v>887</v>
      </c>
      <c r="B65" s="292"/>
      <c r="C65" s="291">
        <v>73</v>
      </c>
      <c r="D65" s="159" t="s">
        <v>384</v>
      </c>
      <c r="E65" s="276" t="s">
        <v>253</v>
      </c>
      <c r="F65" s="276" t="s">
        <v>254</v>
      </c>
      <c r="G65" s="159" t="s">
        <v>386</v>
      </c>
      <c r="H65" s="276" t="s">
        <v>301</v>
      </c>
      <c r="I65" s="290" t="s">
        <v>255</v>
      </c>
      <c r="J65" s="277"/>
      <c r="K65" s="160"/>
    </row>
    <row r="66" spans="1:11" ht="15" customHeight="1">
      <c r="A66" s="289" t="s">
        <v>888</v>
      </c>
      <c r="B66" s="292"/>
      <c r="C66" s="291">
        <v>68</v>
      </c>
      <c r="D66" s="159" t="s">
        <v>384</v>
      </c>
      <c r="E66" s="276" t="s">
        <v>425</v>
      </c>
      <c r="F66" s="276" t="s">
        <v>506</v>
      </c>
      <c r="G66" s="159" t="s">
        <v>386</v>
      </c>
      <c r="H66" s="276" t="s">
        <v>280</v>
      </c>
      <c r="I66" s="290" t="s">
        <v>481</v>
      </c>
      <c r="J66" s="277"/>
      <c r="K66" s="160"/>
    </row>
    <row r="67" spans="1:11" ht="15" customHeight="1">
      <c r="A67" s="289" t="s">
        <v>889</v>
      </c>
      <c r="B67" s="292"/>
      <c r="C67" s="291">
        <v>64</v>
      </c>
      <c r="D67" s="159" t="s">
        <v>384</v>
      </c>
      <c r="E67" s="276" t="s">
        <v>242</v>
      </c>
      <c r="F67" s="276" t="s">
        <v>243</v>
      </c>
      <c r="G67" s="159" t="s">
        <v>386</v>
      </c>
      <c r="H67" s="276" t="s">
        <v>283</v>
      </c>
      <c r="I67" s="290" t="s">
        <v>444</v>
      </c>
      <c r="J67" s="277"/>
      <c r="K67" s="160"/>
    </row>
    <row r="68" spans="1:11" ht="15" customHeight="1">
      <c r="A68" s="289" t="s">
        <v>890</v>
      </c>
      <c r="B68" s="292"/>
      <c r="C68" s="291">
        <v>65</v>
      </c>
      <c r="D68" s="159" t="s">
        <v>398</v>
      </c>
      <c r="E68" s="276" t="s">
        <v>244</v>
      </c>
      <c r="F68" s="276" t="s">
        <v>245</v>
      </c>
      <c r="G68" s="159" t="s">
        <v>386</v>
      </c>
      <c r="H68" s="276" t="s">
        <v>283</v>
      </c>
      <c r="I68" s="290" t="s">
        <v>246</v>
      </c>
      <c r="J68" s="277"/>
      <c r="K68" s="160"/>
    </row>
    <row r="69" spans="1:11" ht="15" customHeight="1">
      <c r="A69" s="289" t="s">
        <v>891</v>
      </c>
      <c r="B69" s="292"/>
      <c r="C69" s="291">
        <v>37</v>
      </c>
      <c r="D69" s="159" t="s">
        <v>398</v>
      </c>
      <c r="E69" s="276" t="s">
        <v>414</v>
      </c>
      <c r="F69" s="276" t="s">
        <v>216</v>
      </c>
      <c r="G69" s="159" t="s">
        <v>386</v>
      </c>
      <c r="H69" s="276" t="s">
        <v>283</v>
      </c>
      <c r="I69" s="290" t="s">
        <v>436</v>
      </c>
      <c r="J69" s="277"/>
      <c r="K69" s="160"/>
    </row>
    <row r="70" spans="1:11" ht="15" customHeight="1">
      <c r="A70" s="289" t="s">
        <v>892</v>
      </c>
      <c r="B70" s="292"/>
      <c r="C70" s="291">
        <v>78</v>
      </c>
      <c r="D70" s="159" t="s">
        <v>383</v>
      </c>
      <c r="E70" s="276" t="s">
        <v>424</v>
      </c>
      <c r="F70" s="276" t="s">
        <v>343</v>
      </c>
      <c r="G70" s="159" t="s">
        <v>386</v>
      </c>
      <c r="H70" s="276" t="s">
        <v>318</v>
      </c>
      <c r="I70" s="290" t="s">
        <v>453</v>
      </c>
      <c r="J70" s="277"/>
      <c r="K70" s="160"/>
    </row>
    <row r="71" spans="1:11" ht="15" customHeight="1">
      <c r="A71" s="289" t="s">
        <v>893</v>
      </c>
      <c r="B71" s="292"/>
      <c r="C71" s="291">
        <v>77</v>
      </c>
      <c r="D71" s="159" t="s">
        <v>383</v>
      </c>
      <c r="E71" s="276" t="s">
        <v>257</v>
      </c>
      <c r="F71" s="276" t="s">
        <v>258</v>
      </c>
      <c r="G71" s="159" t="s">
        <v>386</v>
      </c>
      <c r="H71" s="276" t="s">
        <v>311</v>
      </c>
      <c r="I71" s="290" t="s">
        <v>453</v>
      </c>
      <c r="J71" s="277"/>
      <c r="K71" s="160"/>
    </row>
    <row r="72" spans="1:11" ht="15" customHeight="1">
      <c r="A72" s="289" t="s">
        <v>894</v>
      </c>
      <c r="B72" s="292"/>
      <c r="C72" s="291">
        <v>80</v>
      </c>
      <c r="D72" s="159" t="s">
        <v>347</v>
      </c>
      <c r="E72" s="276" t="s">
        <v>456</v>
      </c>
      <c r="F72" s="276" t="s">
        <v>319</v>
      </c>
      <c r="G72" s="159" t="s">
        <v>386</v>
      </c>
      <c r="H72" s="276" t="s">
        <v>318</v>
      </c>
      <c r="I72" s="290" t="s">
        <v>457</v>
      </c>
      <c r="J72" s="277"/>
      <c r="K72" s="160"/>
    </row>
    <row r="73" spans="1:11" ht="15" customHeight="1">
      <c r="A73" s="289" t="s">
        <v>895</v>
      </c>
      <c r="B73" s="292"/>
      <c r="C73" s="291">
        <v>89</v>
      </c>
      <c r="D73" s="159" t="s">
        <v>347</v>
      </c>
      <c r="E73" s="276" t="s">
        <v>459</v>
      </c>
      <c r="F73" s="276" t="s">
        <v>268</v>
      </c>
      <c r="G73" s="159" t="s">
        <v>386</v>
      </c>
      <c r="H73" s="276" t="s">
        <v>318</v>
      </c>
      <c r="I73" s="290" t="s">
        <v>458</v>
      </c>
      <c r="J73" s="277"/>
      <c r="K73" s="160"/>
    </row>
    <row r="74" spans="1:11" ht="15" customHeight="1">
      <c r="A74" s="289" t="s">
        <v>896</v>
      </c>
      <c r="B74" s="292"/>
      <c r="C74" s="291">
        <v>84</v>
      </c>
      <c r="D74" s="159" t="s">
        <v>347</v>
      </c>
      <c r="E74" s="276" t="s">
        <v>462</v>
      </c>
      <c r="F74" s="276" t="s">
        <v>463</v>
      </c>
      <c r="G74" s="159" t="s">
        <v>386</v>
      </c>
      <c r="H74" s="276" t="s">
        <v>311</v>
      </c>
      <c r="I74" s="290" t="s">
        <v>464</v>
      </c>
      <c r="J74" s="277"/>
      <c r="K74" s="160"/>
    </row>
    <row r="75" spans="1:11" ht="15" customHeight="1">
      <c r="A75" s="289" t="s">
        <v>897</v>
      </c>
      <c r="B75" s="292"/>
      <c r="C75" s="291">
        <v>82</v>
      </c>
      <c r="D75" s="159" t="s">
        <v>347</v>
      </c>
      <c r="E75" s="276" t="s">
        <v>262</v>
      </c>
      <c r="F75" s="276" t="s">
        <v>263</v>
      </c>
      <c r="G75" s="159" t="s">
        <v>386</v>
      </c>
      <c r="H75" s="276" t="s">
        <v>318</v>
      </c>
      <c r="I75" s="290" t="s">
        <v>458</v>
      </c>
      <c r="J75" s="277"/>
      <c r="K75" s="160"/>
    </row>
    <row r="76" spans="1:11" ht="15" customHeight="1">
      <c r="A76" s="289" t="s">
        <v>898</v>
      </c>
      <c r="B76" s="292"/>
      <c r="C76" s="291">
        <v>81</v>
      </c>
      <c r="D76" s="159" t="s">
        <v>347</v>
      </c>
      <c r="E76" s="276" t="s">
        <v>259</v>
      </c>
      <c r="F76" s="276" t="s">
        <v>260</v>
      </c>
      <c r="G76" s="159" t="s">
        <v>386</v>
      </c>
      <c r="H76" s="276" t="s">
        <v>261</v>
      </c>
      <c r="I76" s="290" t="s">
        <v>464</v>
      </c>
      <c r="J76" s="277"/>
      <c r="K76" s="160"/>
    </row>
    <row r="77" spans="1:11" ht="15" customHeight="1">
      <c r="A77" s="289" t="s">
        <v>899</v>
      </c>
      <c r="B77" s="292"/>
      <c r="C77" s="291">
        <v>86</v>
      </c>
      <c r="D77" s="159" t="s">
        <v>347</v>
      </c>
      <c r="E77" s="276" t="s">
        <v>489</v>
      </c>
      <c r="F77" s="276" t="s">
        <v>490</v>
      </c>
      <c r="G77" s="159" t="s">
        <v>386</v>
      </c>
      <c r="H77" s="276" t="s">
        <v>318</v>
      </c>
      <c r="I77" s="290" t="s">
        <v>457</v>
      </c>
      <c r="J77" s="277"/>
      <c r="K77" s="160"/>
    </row>
    <row r="78" spans="1:11" ht="15" customHeight="1">
      <c r="A78" s="289" t="s">
        <v>900</v>
      </c>
      <c r="B78" s="292"/>
      <c r="C78" s="291">
        <v>85</v>
      </c>
      <c r="D78" s="159" t="s">
        <v>347</v>
      </c>
      <c r="E78" s="276" t="s">
        <v>264</v>
      </c>
      <c r="F78" s="276" t="s">
        <v>265</v>
      </c>
      <c r="G78" s="159" t="s">
        <v>386</v>
      </c>
      <c r="H78" s="276" t="s">
        <v>318</v>
      </c>
      <c r="I78" s="290" t="s">
        <v>457</v>
      </c>
      <c r="J78" s="277"/>
      <c r="K78" s="160"/>
    </row>
    <row r="79" spans="1:11" ht="15" customHeight="1">
      <c r="A79" s="289" t="s">
        <v>901</v>
      </c>
      <c r="B79" s="292"/>
      <c r="C79" s="291">
        <v>88</v>
      </c>
      <c r="D79" s="159" t="s">
        <v>347</v>
      </c>
      <c r="E79" s="276" t="s">
        <v>465</v>
      </c>
      <c r="F79" s="276" t="s">
        <v>466</v>
      </c>
      <c r="G79" s="159" t="s">
        <v>386</v>
      </c>
      <c r="H79" s="276" t="s">
        <v>320</v>
      </c>
      <c r="I79" s="290" t="s">
        <v>458</v>
      </c>
      <c r="J79" s="277"/>
      <c r="K79" s="160"/>
    </row>
    <row r="80" spans="1:11" ht="15" customHeight="1">
      <c r="A80" s="289" t="s">
        <v>902</v>
      </c>
      <c r="B80" s="292"/>
      <c r="C80" s="291">
        <v>87</v>
      </c>
      <c r="D80" s="159" t="s">
        <v>347</v>
      </c>
      <c r="E80" s="276" t="s">
        <v>266</v>
      </c>
      <c r="F80" s="276" t="s">
        <v>267</v>
      </c>
      <c r="G80" s="159" t="s">
        <v>386</v>
      </c>
      <c r="H80" s="276" t="s">
        <v>318</v>
      </c>
      <c r="I80" s="290" t="s">
        <v>464</v>
      </c>
      <c r="J80" s="277"/>
      <c r="K80" s="160"/>
    </row>
    <row r="81" spans="1:10" ht="15" customHeight="1">
      <c r="A81" s="289" t="s">
        <v>903</v>
      </c>
      <c r="B81" s="292"/>
      <c r="C81" s="291">
        <v>90</v>
      </c>
      <c r="D81" s="159" t="s">
        <v>347</v>
      </c>
      <c r="E81" s="276" t="s">
        <v>269</v>
      </c>
      <c r="F81" s="276" t="s">
        <v>270</v>
      </c>
      <c r="G81" s="159" t="s">
        <v>386</v>
      </c>
      <c r="H81" s="276" t="s">
        <v>311</v>
      </c>
      <c r="I81" s="290" t="s">
        <v>458</v>
      </c>
      <c r="J81" s="277"/>
    </row>
  </sheetData>
  <printOptions horizontalCentered="1"/>
  <pageMargins left="0" right="0" top="0" bottom="0" header="0" footer="0"/>
  <pageSetup fitToHeight="2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7.140625" style="86" customWidth="1"/>
    <col min="2" max="2" width="4.28125" style="106" customWidth="1"/>
    <col min="3" max="3" width="23.421875" style="86" customWidth="1"/>
    <col min="4" max="7" width="8.00390625" style="86" customWidth="1"/>
    <col min="8" max="8" width="6.7109375" style="86" customWidth="1"/>
    <col min="9" max="9" width="11.7109375" style="86" customWidth="1"/>
    <col min="10" max="14" width="9.140625" style="86" customWidth="1"/>
  </cols>
  <sheetData>
    <row r="1" spans="1:9" ht="14.25" customHeight="1">
      <c r="A1" s="85"/>
      <c r="B1" s="112"/>
      <c r="C1" s="85"/>
      <c r="D1" s="87" t="str">
        <f>Startlist!$F1</f>
        <v> </v>
      </c>
      <c r="E1" s="87" t="str">
        <f>Startlist!$F1</f>
        <v> </v>
      </c>
      <c r="F1" s="87" t="str">
        <f>Startlist!$F1</f>
        <v> </v>
      </c>
      <c r="G1" s="87" t="str">
        <f>Startlist!$F1</f>
        <v> </v>
      </c>
      <c r="H1" s="96"/>
      <c r="I1" s="85"/>
    </row>
    <row r="2" spans="1:9" ht="14.25" customHeight="1">
      <c r="A2" s="298" t="str">
        <f>Startlist!$F4</f>
        <v>Tartu Rally 2014</v>
      </c>
      <c r="B2" s="298"/>
      <c r="C2" s="298"/>
      <c r="D2" s="298"/>
      <c r="E2" s="298"/>
      <c r="F2" s="298"/>
      <c r="G2" s="298"/>
      <c r="H2" s="298"/>
      <c r="I2" s="298"/>
    </row>
    <row r="3" spans="1:9" ht="14.25" customHeight="1">
      <c r="A3" s="299" t="str">
        <f>Startlist!$F5</f>
        <v>September 12.-13.2014</v>
      </c>
      <c r="B3" s="299"/>
      <c r="C3" s="299"/>
      <c r="D3" s="299"/>
      <c r="E3" s="299"/>
      <c r="F3" s="299"/>
      <c r="G3" s="299"/>
      <c r="H3" s="299"/>
      <c r="I3" s="299"/>
    </row>
    <row r="4" spans="1:9" ht="14.25" customHeight="1">
      <c r="A4" s="299" t="str">
        <f>Startlist!$F6</f>
        <v>Tartu, Tartumaa</v>
      </c>
      <c r="B4" s="299"/>
      <c r="C4" s="299"/>
      <c r="D4" s="299"/>
      <c r="E4" s="299"/>
      <c r="F4" s="299"/>
      <c r="G4" s="299"/>
      <c r="H4" s="299"/>
      <c r="I4" s="299"/>
    </row>
    <row r="5" spans="1:9" ht="15">
      <c r="A5" s="88" t="s">
        <v>348</v>
      </c>
      <c r="B5" s="112"/>
      <c r="C5" s="85"/>
      <c r="D5" s="85"/>
      <c r="E5" s="85"/>
      <c r="F5" s="85"/>
      <c r="G5" s="85"/>
      <c r="H5" s="85"/>
      <c r="I5" s="85"/>
    </row>
    <row r="6" spans="1:9" ht="12.75">
      <c r="A6" s="70" t="s">
        <v>361</v>
      </c>
      <c r="B6" s="113" t="s">
        <v>362</v>
      </c>
      <c r="C6" s="63" t="s">
        <v>363</v>
      </c>
      <c r="D6" s="300" t="s">
        <v>400</v>
      </c>
      <c r="E6" s="301"/>
      <c r="F6" s="301"/>
      <c r="G6" s="302"/>
      <c r="H6" s="61" t="s">
        <v>372</v>
      </c>
      <c r="I6" s="61" t="s">
        <v>387</v>
      </c>
    </row>
    <row r="7" spans="1:9" ht="12.75">
      <c r="A7" s="69" t="s">
        <v>389</v>
      </c>
      <c r="B7" s="114"/>
      <c r="C7" s="65" t="s">
        <v>359</v>
      </c>
      <c r="D7" s="219" t="s">
        <v>364</v>
      </c>
      <c r="E7" s="219" t="s">
        <v>365</v>
      </c>
      <c r="F7" s="219" t="s">
        <v>366</v>
      </c>
      <c r="G7" s="219" t="s">
        <v>367</v>
      </c>
      <c r="H7" s="68"/>
      <c r="I7" s="69" t="s">
        <v>388</v>
      </c>
    </row>
    <row r="8" spans="1:10" ht="12.75">
      <c r="A8" s="89" t="s">
        <v>604</v>
      </c>
      <c r="B8" s="115">
        <v>1</v>
      </c>
      <c r="C8" s="91" t="s">
        <v>605</v>
      </c>
      <c r="D8" s="283" t="s">
        <v>606</v>
      </c>
      <c r="E8" s="284" t="s">
        <v>606</v>
      </c>
      <c r="F8" s="220" t="s">
        <v>904</v>
      </c>
      <c r="G8" s="221" t="s">
        <v>905</v>
      </c>
      <c r="H8" s="237"/>
      <c r="I8" s="122" t="s">
        <v>906</v>
      </c>
      <c r="J8" s="103"/>
    </row>
    <row r="9" spans="1:10" ht="12.75">
      <c r="A9" s="92" t="s">
        <v>394</v>
      </c>
      <c r="B9" s="116"/>
      <c r="C9" s="93" t="s">
        <v>406</v>
      </c>
      <c r="D9" s="285"/>
      <c r="E9" s="286"/>
      <c r="F9" s="222" t="s">
        <v>907</v>
      </c>
      <c r="G9" s="223" t="s">
        <v>908</v>
      </c>
      <c r="H9" s="238"/>
      <c r="I9" s="137" t="s">
        <v>909</v>
      </c>
      <c r="J9" s="103"/>
    </row>
    <row r="10" spans="1:10" ht="12.75">
      <c r="A10" s="89" t="s">
        <v>607</v>
      </c>
      <c r="B10" s="90">
        <v>3</v>
      </c>
      <c r="C10" s="91" t="s">
        <v>609</v>
      </c>
      <c r="D10" s="283" t="s">
        <v>606</v>
      </c>
      <c r="E10" s="284" t="s">
        <v>606</v>
      </c>
      <c r="F10" s="220" t="s">
        <v>910</v>
      </c>
      <c r="G10" s="221" t="s">
        <v>905</v>
      </c>
      <c r="H10" s="237"/>
      <c r="I10" s="122" t="s">
        <v>911</v>
      </c>
      <c r="J10" s="103"/>
    </row>
    <row r="11" spans="1:10" ht="12.75">
      <c r="A11" s="92" t="s">
        <v>394</v>
      </c>
      <c r="B11" s="116"/>
      <c r="C11" s="93" t="s">
        <v>406</v>
      </c>
      <c r="D11" s="285"/>
      <c r="E11" s="286"/>
      <c r="F11" s="222" t="s">
        <v>912</v>
      </c>
      <c r="G11" s="223" t="s">
        <v>908</v>
      </c>
      <c r="H11" s="238"/>
      <c r="I11" s="137" t="s">
        <v>913</v>
      </c>
      <c r="J11" s="103"/>
    </row>
    <row r="12" spans="1:10" ht="12.75">
      <c r="A12" s="89" t="s">
        <v>914</v>
      </c>
      <c r="B12" s="90">
        <v>5</v>
      </c>
      <c r="C12" s="91" t="s">
        <v>611</v>
      </c>
      <c r="D12" s="283" t="s">
        <v>606</v>
      </c>
      <c r="E12" s="284" t="s">
        <v>606</v>
      </c>
      <c r="F12" s="220" t="s">
        <v>915</v>
      </c>
      <c r="G12" s="221" t="s">
        <v>916</v>
      </c>
      <c r="H12" s="237"/>
      <c r="I12" s="122" t="s">
        <v>917</v>
      </c>
      <c r="J12" s="103"/>
    </row>
    <row r="13" spans="1:10" ht="12.75">
      <c r="A13" s="92" t="s">
        <v>394</v>
      </c>
      <c r="B13" s="116"/>
      <c r="C13" s="93" t="s">
        <v>406</v>
      </c>
      <c r="D13" s="285"/>
      <c r="E13" s="286"/>
      <c r="F13" s="222" t="s">
        <v>908</v>
      </c>
      <c r="G13" s="223" t="s">
        <v>918</v>
      </c>
      <c r="H13" s="238"/>
      <c r="I13" s="137" t="s">
        <v>919</v>
      </c>
      <c r="J13" s="103"/>
    </row>
    <row r="14" spans="1:10" ht="12.75">
      <c r="A14" s="89" t="s">
        <v>920</v>
      </c>
      <c r="B14" s="90">
        <v>6</v>
      </c>
      <c r="C14" s="91" t="s">
        <v>612</v>
      </c>
      <c r="D14" s="283" t="s">
        <v>606</v>
      </c>
      <c r="E14" s="284" t="s">
        <v>606</v>
      </c>
      <c r="F14" s="220" t="s">
        <v>921</v>
      </c>
      <c r="G14" s="221" t="s">
        <v>922</v>
      </c>
      <c r="H14" s="237"/>
      <c r="I14" s="122" t="s">
        <v>923</v>
      </c>
      <c r="J14" s="103"/>
    </row>
    <row r="15" spans="1:10" ht="12.75">
      <c r="A15" s="92" t="s">
        <v>394</v>
      </c>
      <c r="B15" s="116"/>
      <c r="C15" s="93" t="s">
        <v>405</v>
      </c>
      <c r="D15" s="285"/>
      <c r="E15" s="286"/>
      <c r="F15" s="222" t="s">
        <v>924</v>
      </c>
      <c r="G15" s="223" t="s">
        <v>925</v>
      </c>
      <c r="H15" s="238"/>
      <c r="I15" s="137" t="s">
        <v>926</v>
      </c>
      <c r="J15" s="103"/>
    </row>
    <row r="16" spans="1:10" ht="12.75">
      <c r="A16" s="89" t="s">
        <v>927</v>
      </c>
      <c r="B16" s="90">
        <v>2</v>
      </c>
      <c r="C16" s="91" t="s">
        <v>608</v>
      </c>
      <c r="D16" s="283" t="s">
        <v>606</v>
      </c>
      <c r="E16" s="284" t="s">
        <v>606</v>
      </c>
      <c r="F16" s="220" t="s">
        <v>928</v>
      </c>
      <c r="G16" s="221" t="s">
        <v>929</v>
      </c>
      <c r="H16" s="237"/>
      <c r="I16" s="122" t="s">
        <v>923</v>
      </c>
      <c r="J16" s="103"/>
    </row>
    <row r="17" spans="1:10" ht="12.75">
      <c r="A17" s="92" t="s">
        <v>394</v>
      </c>
      <c r="B17" s="116"/>
      <c r="C17" s="93" t="s">
        <v>405</v>
      </c>
      <c r="D17" s="285"/>
      <c r="E17" s="286"/>
      <c r="F17" s="222" t="s">
        <v>925</v>
      </c>
      <c r="G17" s="223" t="s">
        <v>924</v>
      </c>
      <c r="H17" s="238"/>
      <c r="I17" s="137" t="s">
        <v>926</v>
      </c>
      <c r="J17" s="103"/>
    </row>
    <row r="18" spans="1:10" ht="12.75">
      <c r="A18" s="89" t="s">
        <v>930</v>
      </c>
      <c r="B18" s="90">
        <v>4</v>
      </c>
      <c r="C18" s="91" t="s">
        <v>610</v>
      </c>
      <c r="D18" s="283" t="s">
        <v>606</v>
      </c>
      <c r="E18" s="284" t="s">
        <v>606</v>
      </c>
      <c r="F18" s="220" t="s">
        <v>931</v>
      </c>
      <c r="G18" s="221" t="s">
        <v>932</v>
      </c>
      <c r="H18" s="237"/>
      <c r="I18" s="122" t="s">
        <v>933</v>
      </c>
      <c r="J18" s="103"/>
    </row>
    <row r="19" spans="1:10" ht="12.75">
      <c r="A19" s="92" t="s">
        <v>394</v>
      </c>
      <c r="B19" s="116"/>
      <c r="C19" s="93" t="s">
        <v>406</v>
      </c>
      <c r="D19" s="285"/>
      <c r="E19" s="286"/>
      <c r="F19" s="222" t="s">
        <v>918</v>
      </c>
      <c r="G19" s="223" t="s">
        <v>934</v>
      </c>
      <c r="H19" s="238"/>
      <c r="I19" s="137" t="s">
        <v>935</v>
      </c>
      <c r="J19" s="103"/>
    </row>
    <row r="20" spans="1:10" ht="12.75">
      <c r="A20" s="89" t="s">
        <v>936</v>
      </c>
      <c r="B20" s="90">
        <v>9</v>
      </c>
      <c r="C20" s="91" t="s">
        <v>615</v>
      </c>
      <c r="D20" s="283" t="s">
        <v>606</v>
      </c>
      <c r="E20" s="284" t="s">
        <v>606</v>
      </c>
      <c r="F20" s="220" t="s">
        <v>937</v>
      </c>
      <c r="G20" s="221" t="s">
        <v>938</v>
      </c>
      <c r="H20" s="237"/>
      <c r="I20" s="122" t="s">
        <v>939</v>
      </c>
      <c r="J20" s="103"/>
    </row>
    <row r="21" spans="1:10" ht="12.75">
      <c r="A21" s="92" t="s">
        <v>322</v>
      </c>
      <c r="B21" s="116"/>
      <c r="C21" s="93" t="s">
        <v>326</v>
      </c>
      <c r="D21" s="285"/>
      <c r="E21" s="286"/>
      <c r="F21" s="222" t="s">
        <v>940</v>
      </c>
      <c r="G21" s="223" t="s">
        <v>940</v>
      </c>
      <c r="H21" s="238"/>
      <c r="I21" s="137" t="s">
        <v>941</v>
      </c>
      <c r="J21" s="103"/>
    </row>
    <row r="22" spans="1:10" ht="12.75">
      <c r="A22" s="89" t="s">
        <v>942</v>
      </c>
      <c r="B22" s="90">
        <v>8</v>
      </c>
      <c r="C22" s="91" t="s">
        <v>614</v>
      </c>
      <c r="D22" s="283" t="s">
        <v>606</v>
      </c>
      <c r="E22" s="284" t="s">
        <v>606</v>
      </c>
      <c r="F22" s="220" t="s">
        <v>943</v>
      </c>
      <c r="G22" s="221" t="s">
        <v>944</v>
      </c>
      <c r="H22" s="237"/>
      <c r="I22" s="122" t="s">
        <v>945</v>
      </c>
      <c r="J22" s="103"/>
    </row>
    <row r="23" spans="1:10" ht="12.75">
      <c r="A23" s="92" t="s">
        <v>397</v>
      </c>
      <c r="B23" s="116"/>
      <c r="C23" s="93" t="s">
        <v>409</v>
      </c>
      <c r="D23" s="285"/>
      <c r="E23" s="286"/>
      <c r="F23" s="222" t="s">
        <v>946</v>
      </c>
      <c r="G23" s="223" t="s">
        <v>947</v>
      </c>
      <c r="H23" s="238"/>
      <c r="I23" s="137" t="s">
        <v>948</v>
      </c>
      <c r="J23" s="103"/>
    </row>
    <row r="24" spans="1:10" ht="12.75">
      <c r="A24" s="89" t="s">
        <v>949</v>
      </c>
      <c r="B24" s="90">
        <v>19</v>
      </c>
      <c r="C24" s="91" t="s">
        <v>624</v>
      </c>
      <c r="D24" s="283" t="s">
        <v>606</v>
      </c>
      <c r="E24" s="284" t="s">
        <v>606</v>
      </c>
      <c r="F24" s="220" t="s">
        <v>950</v>
      </c>
      <c r="G24" s="221" t="s">
        <v>951</v>
      </c>
      <c r="H24" s="237"/>
      <c r="I24" s="122" t="s">
        <v>952</v>
      </c>
      <c r="J24" s="103"/>
    </row>
    <row r="25" spans="1:10" ht="12.75">
      <c r="A25" s="92" t="s">
        <v>397</v>
      </c>
      <c r="B25" s="116"/>
      <c r="C25" s="93" t="s">
        <v>443</v>
      </c>
      <c r="D25" s="285"/>
      <c r="E25" s="286"/>
      <c r="F25" s="222" t="s">
        <v>953</v>
      </c>
      <c r="G25" s="223" t="s">
        <v>953</v>
      </c>
      <c r="H25" s="238"/>
      <c r="I25" s="137" t="s">
        <v>954</v>
      </c>
      <c r="J25" s="103"/>
    </row>
    <row r="26" spans="1:10" ht="12.75">
      <c r="A26" s="89" t="s">
        <v>955</v>
      </c>
      <c r="B26" s="90">
        <v>12</v>
      </c>
      <c r="C26" s="91" t="s">
        <v>618</v>
      </c>
      <c r="D26" s="283" t="s">
        <v>606</v>
      </c>
      <c r="E26" s="284" t="s">
        <v>606</v>
      </c>
      <c r="F26" s="220" t="s">
        <v>956</v>
      </c>
      <c r="G26" s="221" t="s">
        <v>957</v>
      </c>
      <c r="H26" s="237"/>
      <c r="I26" s="122" t="s">
        <v>958</v>
      </c>
      <c r="J26" s="103"/>
    </row>
    <row r="27" spans="1:10" ht="12.75">
      <c r="A27" s="92" t="s">
        <v>403</v>
      </c>
      <c r="B27" s="116"/>
      <c r="C27" s="93" t="s">
        <v>473</v>
      </c>
      <c r="D27" s="285"/>
      <c r="E27" s="286"/>
      <c r="F27" s="222" t="s">
        <v>947</v>
      </c>
      <c r="G27" s="223" t="s">
        <v>959</v>
      </c>
      <c r="H27" s="238"/>
      <c r="I27" s="137" t="s">
        <v>960</v>
      </c>
      <c r="J27" s="103"/>
    </row>
    <row r="28" spans="1:10" ht="12.75">
      <c r="A28" s="89" t="s">
        <v>961</v>
      </c>
      <c r="B28" s="90">
        <v>11</v>
      </c>
      <c r="C28" s="91" t="s">
        <v>617</v>
      </c>
      <c r="D28" s="283" t="s">
        <v>606</v>
      </c>
      <c r="E28" s="284" t="s">
        <v>606</v>
      </c>
      <c r="F28" s="220" t="s">
        <v>962</v>
      </c>
      <c r="G28" s="221" t="s">
        <v>963</v>
      </c>
      <c r="H28" s="237"/>
      <c r="I28" s="122" t="s">
        <v>964</v>
      </c>
      <c r="J28" s="103"/>
    </row>
    <row r="29" spans="1:10" ht="12.75">
      <c r="A29" s="92" t="s">
        <v>398</v>
      </c>
      <c r="B29" s="116"/>
      <c r="C29" s="93" t="s">
        <v>436</v>
      </c>
      <c r="D29" s="285"/>
      <c r="E29" s="286"/>
      <c r="F29" s="222" t="s">
        <v>959</v>
      </c>
      <c r="G29" s="223" t="s">
        <v>1012</v>
      </c>
      <c r="H29" s="238"/>
      <c r="I29" s="137" t="s">
        <v>965</v>
      </c>
      <c r="J29" s="103"/>
    </row>
    <row r="30" spans="1:10" ht="12.75">
      <c r="A30" s="89" t="s">
        <v>966</v>
      </c>
      <c r="B30" s="90">
        <v>18</v>
      </c>
      <c r="C30" s="91" t="s">
        <v>623</v>
      </c>
      <c r="D30" s="283" t="s">
        <v>606</v>
      </c>
      <c r="E30" s="284" t="s">
        <v>606</v>
      </c>
      <c r="F30" s="220" t="s">
        <v>967</v>
      </c>
      <c r="G30" s="221" t="s">
        <v>968</v>
      </c>
      <c r="H30" s="237"/>
      <c r="I30" s="122" t="s">
        <v>969</v>
      </c>
      <c r="J30" s="103"/>
    </row>
    <row r="31" spans="1:10" ht="12.75">
      <c r="A31" s="92" t="s">
        <v>397</v>
      </c>
      <c r="B31" s="116"/>
      <c r="C31" s="93" t="s">
        <v>455</v>
      </c>
      <c r="D31" s="285"/>
      <c r="E31" s="286"/>
      <c r="F31" s="222" t="s">
        <v>970</v>
      </c>
      <c r="G31" s="223" t="s">
        <v>1013</v>
      </c>
      <c r="H31" s="238"/>
      <c r="I31" s="137" t="s">
        <v>971</v>
      </c>
      <c r="J31" s="103"/>
    </row>
    <row r="32" spans="1:10" ht="12.75">
      <c r="A32" s="89" t="s">
        <v>972</v>
      </c>
      <c r="B32" s="90">
        <v>20</v>
      </c>
      <c r="C32" s="91" t="s">
        <v>625</v>
      </c>
      <c r="D32" s="283" t="s">
        <v>606</v>
      </c>
      <c r="E32" s="284" t="s">
        <v>606</v>
      </c>
      <c r="F32" s="220" t="s">
        <v>973</v>
      </c>
      <c r="G32" s="221" t="s">
        <v>974</v>
      </c>
      <c r="H32" s="237"/>
      <c r="I32" s="122" t="s">
        <v>975</v>
      </c>
      <c r="J32" s="103"/>
    </row>
    <row r="33" spans="1:10" ht="12.75">
      <c r="A33" s="92" t="s">
        <v>403</v>
      </c>
      <c r="B33" s="116"/>
      <c r="C33" s="93" t="s">
        <v>294</v>
      </c>
      <c r="D33" s="285"/>
      <c r="E33" s="286"/>
      <c r="F33" s="222" t="s">
        <v>976</v>
      </c>
      <c r="G33" s="223" t="s">
        <v>986</v>
      </c>
      <c r="H33" s="238"/>
      <c r="I33" s="137" t="s">
        <v>978</v>
      </c>
      <c r="J33" s="103"/>
    </row>
    <row r="34" spans="1:10" ht="12.75">
      <c r="A34" s="89" t="s">
        <v>979</v>
      </c>
      <c r="B34" s="90">
        <v>54</v>
      </c>
      <c r="C34" s="91" t="s">
        <v>658</v>
      </c>
      <c r="D34" s="283" t="s">
        <v>606</v>
      </c>
      <c r="E34" s="284" t="s">
        <v>606</v>
      </c>
      <c r="F34" s="220" t="s">
        <v>1014</v>
      </c>
      <c r="G34" s="221" t="s">
        <v>1015</v>
      </c>
      <c r="H34" s="237"/>
      <c r="I34" s="122" t="s">
        <v>1016</v>
      </c>
      <c r="J34" s="103"/>
    </row>
    <row r="35" spans="1:10" ht="12.75">
      <c r="A35" s="92" t="s">
        <v>394</v>
      </c>
      <c r="B35" s="116"/>
      <c r="C35" s="93" t="s">
        <v>405</v>
      </c>
      <c r="D35" s="285"/>
      <c r="E35" s="286"/>
      <c r="F35" s="222" t="s">
        <v>1017</v>
      </c>
      <c r="G35" s="223" t="s">
        <v>1018</v>
      </c>
      <c r="H35" s="238"/>
      <c r="I35" s="137" t="s">
        <v>1019</v>
      </c>
      <c r="J35" s="103"/>
    </row>
    <row r="36" spans="1:10" ht="12.75">
      <c r="A36" s="89" t="s">
        <v>1020</v>
      </c>
      <c r="B36" s="90">
        <v>7</v>
      </c>
      <c r="C36" s="91" t="s">
        <v>613</v>
      </c>
      <c r="D36" s="283" t="s">
        <v>606</v>
      </c>
      <c r="E36" s="284" t="s">
        <v>606</v>
      </c>
      <c r="F36" s="220" t="s">
        <v>980</v>
      </c>
      <c r="G36" s="221" t="s">
        <v>915</v>
      </c>
      <c r="H36" s="237"/>
      <c r="I36" s="122" t="s">
        <v>981</v>
      </c>
      <c r="J36" s="103"/>
    </row>
    <row r="37" spans="1:10" ht="12.75">
      <c r="A37" s="92" t="s">
        <v>394</v>
      </c>
      <c r="B37" s="116"/>
      <c r="C37" s="93" t="s">
        <v>406</v>
      </c>
      <c r="D37" s="285"/>
      <c r="E37" s="286"/>
      <c r="F37" s="222" t="s">
        <v>1176</v>
      </c>
      <c r="G37" s="223" t="s">
        <v>912</v>
      </c>
      <c r="H37" s="238"/>
      <c r="I37" s="137" t="s">
        <v>982</v>
      </c>
      <c r="J37" s="103"/>
    </row>
    <row r="38" spans="1:10" ht="12.75">
      <c r="A38" s="89" t="s">
        <v>1021</v>
      </c>
      <c r="B38" s="90">
        <v>32</v>
      </c>
      <c r="C38" s="91" t="s">
        <v>637</v>
      </c>
      <c r="D38" s="283" t="s">
        <v>606</v>
      </c>
      <c r="E38" s="284" t="s">
        <v>606</v>
      </c>
      <c r="F38" s="220" t="s">
        <v>1022</v>
      </c>
      <c r="G38" s="221" t="s">
        <v>974</v>
      </c>
      <c r="H38" s="237"/>
      <c r="I38" s="122" t="s">
        <v>1023</v>
      </c>
      <c r="J38" s="103"/>
    </row>
    <row r="39" spans="1:10" ht="12.75">
      <c r="A39" s="92" t="s">
        <v>403</v>
      </c>
      <c r="B39" s="116"/>
      <c r="C39" s="93" t="s">
        <v>330</v>
      </c>
      <c r="D39" s="285"/>
      <c r="E39" s="286"/>
      <c r="F39" s="222" t="s">
        <v>977</v>
      </c>
      <c r="G39" s="223" t="s">
        <v>986</v>
      </c>
      <c r="H39" s="238"/>
      <c r="I39" s="137" t="s">
        <v>1024</v>
      </c>
      <c r="J39" s="103"/>
    </row>
    <row r="40" spans="1:10" ht="12.75">
      <c r="A40" s="89" t="s">
        <v>1025</v>
      </c>
      <c r="B40" s="90">
        <v>15</v>
      </c>
      <c r="C40" s="91" t="s">
        <v>620</v>
      </c>
      <c r="D40" s="283" t="s">
        <v>606</v>
      </c>
      <c r="E40" s="284" t="s">
        <v>606</v>
      </c>
      <c r="F40" s="220" t="s">
        <v>983</v>
      </c>
      <c r="G40" s="221" t="s">
        <v>984</v>
      </c>
      <c r="H40" s="237"/>
      <c r="I40" s="122" t="s">
        <v>985</v>
      </c>
      <c r="J40" s="103"/>
    </row>
    <row r="41" spans="1:10" ht="12.75">
      <c r="A41" s="92" t="s">
        <v>403</v>
      </c>
      <c r="B41" s="116"/>
      <c r="C41" s="93" t="s">
        <v>330</v>
      </c>
      <c r="D41" s="285"/>
      <c r="E41" s="286"/>
      <c r="F41" s="222" t="s">
        <v>1026</v>
      </c>
      <c r="G41" s="223" t="s">
        <v>1027</v>
      </c>
      <c r="H41" s="238"/>
      <c r="I41" s="137" t="s">
        <v>988</v>
      </c>
      <c r="J41" s="103"/>
    </row>
    <row r="42" spans="1:10" ht="12.75">
      <c r="A42" s="89" t="s">
        <v>1028</v>
      </c>
      <c r="B42" s="90">
        <v>26</v>
      </c>
      <c r="C42" s="91" t="s">
        <v>631</v>
      </c>
      <c r="D42" s="283" t="s">
        <v>606</v>
      </c>
      <c r="E42" s="284" t="s">
        <v>606</v>
      </c>
      <c r="F42" s="220" t="s">
        <v>1022</v>
      </c>
      <c r="G42" s="221" t="s">
        <v>1029</v>
      </c>
      <c r="H42" s="237"/>
      <c r="I42" s="122" t="s">
        <v>1030</v>
      </c>
      <c r="J42" s="103"/>
    </row>
    <row r="43" spans="1:10" ht="12.75">
      <c r="A43" s="92" t="s">
        <v>397</v>
      </c>
      <c r="B43" s="116"/>
      <c r="C43" s="93" t="s">
        <v>193</v>
      </c>
      <c r="D43" s="285"/>
      <c r="E43" s="286"/>
      <c r="F43" s="222" t="s">
        <v>1031</v>
      </c>
      <c r="G43" s="223" t="s">
        <v>1006</v>
      </c>
      <c r="H43" s="238"/>
      <c r="I43" s="137" t="s">
        <v>1032</v>
      </c>
      <c r="J43" s="103"/>
    </row>
    <row r="44" spans="1:10" ht="12.75">
      <c r="A44" s="89" t="s">
        <v>1033</v>
      </c>
      <c r="B44" s="90">
        <v>24</v>
      </c>
      <c r="C44" s="91" t="s">
        <v>629</v>
      </c>
      <c r="D44" s="283" t="s">
        <v>606</v>
      </c>
      <c r="E44" s="284" t="s">
        <v>606</v>
      </c>
      <c r="F44" s="220" t="s">
        <v>989</v>
      </c>
      <c r="G44" s="221" t="s">
        <v>990</v>
      </c>
      <c r="H44" s="237"/>
      <c r="I44" s="122" t="s">
        <v>991</v>
      </c>
      <c r="J44" s="103"/>
    </row>
    <row r="45" spans="1:10" ht="12.75">
      <c r="A45" s="92" t="s">
        <v>398</v>
      </c>
      <c r="B45" s="116"/>
      <c r="C45" s="93" t="s">
        <v>436</v>
      </c>
      <c r="D45" s="285"/>
      <c r="E45" s="286"/>
      <c r="F45" s="222" t="s">
        <v>987</v>
      </c>
      <c r="G45" s="223" t="s">
        <v>1034</v>
      </c>
      <c r="H45" s="238"/>
      <c r="I45" s="137" t="s">
        <v>992</v>
      </c>
      <c r="J45" s="103"/>
    </row>
    <row r="46" spans="1:10" ht="12.75">
      <c r="A46" s="89" t="s">
        <v>1035</v>
      </c>
      <c r="B46" s="90">
        <v>38</v>
      </c>
      <c r="C46" s="91" t="s">
        <v>643</v>
      </c>
      <c r="D46" s="283" t="s">
        <v>606</v>
      </c>
      <c r="E46" s="284" t="s">
        <v>606</v>
      </c>
      <c r="F46" s="220" t="s">
        <v>1036</v>
      </c>
      <c r="G46" s="221" t="s">
        <v>1037</v>
      </c>
      <c r="H46" s="237"/>
      <c r="I46" s="122" t="s">
        <v>1038</v>
      </c>
      <c r="J46" s="103"/>
    </row>
    <row r="47" spans="1:10" ht="12.75">
      <c r="A47" s="92" t="s">
        <v>403</v>
      </c>
      <c r="B47" s="116"/>
      <c r="C47" s="93" t="s">
        <v>294</v>
      </c>
      <c r="D47" s="285"/>
      <c r="E47" s="286"/>
      <c r="F47" s="222" t="s">
        <v>1039</v>
      </c>
      <c r="G47" s="223" t="s">
        <v>1040</v>
      </c>
      <c r="H47" s="238"/>
      <c r="I47" s="137" t="s">
        <v>1041</v>
      </c>
      <c r="J47" s="103"/>
    </row>
    <row r="48" spans="1:10" ht="12.75">
      <c r="A48" s="89" t="s">
        <v>1042</v>
      </c>
      <c r="B48" s="90">
        <v>28</v>
      </c>
      <c r="C48" s="91" t="s">
        <v>633</v>
      </c>
      <c r="D48" s="283" t="s">
        <v>606</v>
      </c>
      <c r="E48" s="284" t="s">
        <v>606</v>
      </c>
      <c r="F48" s="220" t="s">
        <v>1022</v>
      </c>
      <c r="G48" s="221" t="s">
        <v>1043</v>
      </c>
      <c r="H48" s="237"/>
      <c r="I48" s="122" t="s">
        <v>1044</v>
      </c>
      <c r="J48" s="103"/>
    </row>
    <row r="49" spans="1:10" ht="12.75">
      <c r="A49" s="92" t="s">
        <v>394</v>
      </c>
      <c r="B49" s="116"/>
      <c r="C49" s="93" t="s">
        <v>478</v>
      </c>
      <c r="D49" s="285"/>
      <c r="E49" s="286"/>
      <c r="F49" s="222" t="s">
        <v>996</v>
      </c>
      <c r="G49" s="223" t="s">
        <v>1045</v>
      </c>
      <c r="H49" s="238"/>
      <c r="I49" s="137" t="s">
        <v>1046</v>
      </c>
      <c r="J49" s="103"/>
    </row>
    <row r="50" spans="1:10" ht="12.75">
      <c r="A50" s="89" t="s">
        <v>1047</v>
      </c>
      <c r="B50" s="90">
        <v>25</v>
      </c>
      <c r="C50" s="91" t="s">
        <v>630</v>
      </c>
      <c r="D50" s="283" t="s">
        <v>606</v>
      </c>
      <c r="E50" s="284" t="s">
        <v>606</v>
      </c>
      <c r="F50" s="220" t="s">
        <v>993</v>
      </c>
      <c r="G50" s="221" t="s">
        <v>994</v>
      </c>
      <c r="H50" s="237"/>
      <c r="I50" s="122" t="s">
        <v>995</v>
      </c>
      <c r="J50" s="103"/>
    </row>
    <row r="51" spans="1:10" ht="12.75">
      <c r="A51" s="92" t="s">
        <v>394</v>
      </c>
      <c r="B51" s="116"/>
      <c r="C51" s="93" t="s">
        <v>406</v>
      </c>
      <c r="D51" s="285"/>
      <c r="E51" s="286"/>
      <c r="F51" s="222" t="s">
        <v>997</v>
      </c>
      <c r="G51" s="223" t="s">
        <v>1048</v>
      </c>
      <c r="H51" s="238"/>
      <c r="I51" s="137" t="s">
        <v>998</v>
      </c>
      <c r="J51" s="103"/>
    </row>
    <row r="52" spans="1:10" ht="12.75">
      <c r="A52" s="89" t="s">
        <v>1049</v>
      </c>
      <c r="B52" s="90">
        <v>35</v>
      </c>
      <c r="C52" s="91" t="s">
        <v>640</v>
      </c>
      <c r="D52" s="283" t="s">
        <v>606</v>
      </c>
      <c r="E52" s="284" t="s">
        <v>606</v>
      </c>
      <c r="F52" s="220" t="s">
        <v>1050</v>
      </c>
      <c r="G52" s="221" t="s">
        <v>1036</v>
      </c>
      <c r="H52" s="237"/>
      <c r="I52" s="122" t="s">
        <v>1051</v>
      </c>
      <c r="J52" s="103"/>
    </row>
    <row r="53" spans="1:10" ht="12.75">
      <c r="A53" s="92" t="s">
        <v>403</v>
      </c>
      <c r="B53" s="116"/>
      <c r="C53" s="93" t="s">
        <v>330</v>
      </c>
      <c r="D53" s="285"/>
      <c r="E53" s="286"/>
      <c r="F53" s="222" t="s">
        <v>1052</v>
      </c>
      <c r="G53" s="223" t="s">
        <v>1053</v>
      </c>
      <c r="H53" s="238"/>
      <c r="I53" s="137" t="s">
        <v>1054</v>
      </c>
      <c r="J53" s="103"/>
    </row>
    <row r="54" spans="1:10" ht="12.75">
      <c r="A54" s="89" t="s">
        <v>1055</v>
      </c>
      <c r="B54" s="90">
        <v>49</v>
      </c>
      <c r="C54" s="91" t="s">
        <v>654</v>
      </c>
      <c r="D54" s="283" t="s">
        <v>606</v>
      </c>
      <c r="E54" s="284" t="s">
        <v>606</v>
      </c>
      <c r="F54" s="220" t="s">
        <v>1056</v>
      </c>
      <c r="G54" s="221" t="s">
        <v>1057</v>
      </c>
      <c r="H54" s="237"/>
      <c r="I54" s="122" t="s">
        <v>1058</v>
      </c>
      <c r="J54" s="103"/>
    </row>
    <row r="55" spans="1:10" ht="12.75">
      <c r="A55" s="92" t="s">
        <v>403</v>
      </c>
      <c r="B55" s="116"/>
      <c r="C55" s="93" t="s">
        <v>330</v>
      </c>
      <c r="D55" s="285"/>
      <c r="E55" s="286"/>
      <c r="F55" s="222" t="s">
        <v>1059</v>
      </c>
      <c r="G55" s="223" t="s">
        <v>1177</v>
      </c>
      <c r="H55" s="238"/>
      <c r="I55" s="137" t="s">
        <v>1060</v>
      </c>
      <c r="J55" s="103"/>
    </row>
    <row r="56" spans="1:10" ht="12.75">
      <c r="A56" s="89" t="s">
        <v>1061</v>
      </c>
      <c r="B56" s="90">
        <v>27</v>
      </c>
      <c r="C56" s="91" t="s">
        <v>632</v>
      </c>
      <c r="D56" s="283" t="s">
        <v>606</v>
      </c>
      <c r="E56" s="284" t="s">
        <v>606</v>
      </c>
      <c r="F56" s="220" t="s">
        <v>1062</v>
      </c>
      <c r="G56" s="221" t="s">
        <v>1063</v>
      </c>
      <c r="H56" s="237"/>
      <c r="I56" s="122" t="s">
        <v>1064</v>
      </c>
      <c r="J56" s="103"/>
    </row>
    <row r="57" spans="1:10" ht="12.75">
      <c r="A57" s="92" t="s">
        <v>384</v>
      </c>
      <c r="B57" s="116"/>
      <c r="C57" s="93" t="s">
        <v>441</v>
      </c>
      <c r="D57" s="285"/>
      <c r="E57" s="286"/>
      <c r="F57" s="222" t="s">
        <v>1065</v>
      </c>
      <c r="G57" s="223" t="s">
        <v>1155</v>
      </c>
      <c r="H57" s="238"/>
      <c r="I57" s="137" t="s">
        <v>1066</v>
      </c>
      <c r="J57" s="103"/>
    </row>
    <row r="58" spans="1:10" ht="12.75">
      <c r="A58" s="89" t="s">
        <v>1067</v>
      </c>
      <c r="B58" s="90">
        <v>39</v>
      </c>
      <c r="C58" s="91" t="s">
        <v>644</v>
      </c>
      <c r="D58" s="283" t="s">
        <v>606</v>
      </c>
      <c r="E58" s="284" t="s">
        <v>606</v>
      </c>
      <c r="F58" s="220" t="s">
        <v>1068</v>
      </c>
      <c r="G58" s="221" t="s">
        <v>1069</v>
      </c>
      <c r="H58" s="237"/>
      <c r="I58" s="122" t="s">
        <v>1064</v>
      </c>
      <c r="J58" s="103"/>
    </row>
    <row r="59" spans="1:10" ht="12.75">
      <c r="A59" s="92" t="s">
        <v>396</v>
      </c>
      <c r="B59" s="116"/>
      <c r="C59" s="93" t="s">
        <v>435</v>
      </c>
      <c r="D59" s="285"/>
      <c r="E59" s="286"/>
      <c r="F59" s="222" t="s">
        <v>1070</v>
      </c>
      <c r="G59" s="223" t="s">
        <v>1071</v>
      </c>
      <c r="H59" s="238"/>
      <c r="I59" s="137" t="s">
        <v>1066</v>
      </c>
      <c r="J59" s="103"/>
    </row>
    <row r="60" spans="1:10" ht="12.75">
      <c r="A60" s="89" t="s">
        <v>1072</v>
      </c>
      <c r="B60" s="90">
        <v>47</v>
      </c>
      <c r="C60" s="91" t="s">
        <v>652</v>
      </c>
      <c r="D60" s="283" t="s">
        <v>606</v>
      </c>
      <c r="E60" s="284" t="s">
        <v>606</v>
      </c>
      <c r="F60" s="220" t="s">
        <v>994</v>
      </c>
      <c r="G60" s="221" t="s">
        <v>1073</v>
      </c>
      <c r="H60" s="237"/>
      <c r="I60" s="122" t="s">
        <v>1074</v>
      </c>
      <c r="J60" s="103"/>
    </row>
    <row r="61" spans="1:10" ht="12.75">
      <c r="A61" s="92" t="s">
        <v>384</v>
      </c>
      <c r="B61" s="116"/>
      <c r="C61" s="93" t="s">
        <v>221</v>
      </c>
      <c r="D61" s="285"/>
      <c r="E61" s="286"/>
      <c r="F61" s="222" t="s">
        <v>1075</v>
      </c>
      <c r="G61" s="223" t="s">
        <v>1112</v>
      </c>
      <c r="H61" s="238"/>
      <c r="I61" s="137" t="s">
        <v>1076</v>
      </c>
      <c r="J61" s="103"/>
    </row>
    <row r="62" spans="1:10" ht="12.75">
      <c r="A62" s="89" t="s">
        <v>1077</v>
      </c>
      <c r="B62" s="90">
        <v>45</v>
      </c>
      <c r="C62" s="91" t="s">
        <v>650</v>
      </c>
      <c r="D62" s="283" t="s">
        <v>606</v>
      </c>
      <c r="E62" s="284" t="s">
        <v>606</v>
      </c>
      <c r="F62" s="220" t="s">
        <v>1078</v>
      </c>
      <c r="G62" s="221" t="s">
        <v>1079</v>
      </c>
      <c r="H62" s="237"/>
      <c r="I62" s="122" t="s">
        <v>1080</v>
      </c>
      <c r="J62" s="103"/>
    </row>
    <row r="63" spans="1:10" ht="12.75">
      <c r="A63" s="92" t="s">
        <v>384</v>
      </c>
      <c r="B63" s="116"/>
      <c r="C63" s="93" t="s">
        <v>221</v>
      </c>
      <c r="D63" s="285"/>
      <c r="E63" s="286"/>
      <c r="F63" s="222" t="s">
        <v>1081</v>
      </c>
      <c r="G63" s="223" t="s">
        <v>1082</v>
      </c>
      <c r="H63" s="238"/>
      <c r="I63" s="137" t="s">
        <v>1083</v>
      </c>
      <c r="J63" s="103"/>
    </row>
    <row r="64" spans="1:10" ht="12.75">
      <c r="A64" s="89" t="s">
        <v>1084</v>
      </c>
      <c r="B64" s="90">
        <v>34</v>
      </c>
      <c r="C64" s="91" t="s">
        <v>639</v>
      </c>
      <c r="D64" s="283" t="s">
        <v>606</v>
      </c>
      <c r="E64" s="284" t="s">
        <v>606</v>
      </c>
      <c r="F64" s="220" t="s">
        <v>1085</v>
      </c>
      <c r="G64" s="221" t="s">
        <v>1085</v>
      </c>
      <c r="H64" s="237"/>
      <c r="I64" s="122" t="s">
        <v>1086</v>
      </c>
      <c r="J64" s="103"/>
    </row>
    <row r="65" spans="1:10" ht="12.75">
      <c r="A65" s="92" t="s">
        <v>396</v>
      </c>
      <c r="B65" s="116"/>
      <c r="C65" s="93" t="s">
        <v>476</v>
      </c>
      <c r="D65" s="285"/>
      <c r="E65" s="286"/>
      <c r="F65" s="222" t="s">
        <v>1087</v>
      </c>
      <c r="G65" s="223" t="s">
        <v>1178</v>
      </c>
      <c r="H65" s="238"/>
      <c r="I65" s="137" t="s">
        <v>1088</v>
      </c>
      <c r="J65" s="103"/>
    </row>
    <row r="66" spans="1:10" ht="12.75">
      <c r="A66" s="89" t="s">
        <v>1089</v>
      </c>
      <c r="B66" s="90">
        <v>16</v>
      </c>
      <c r="C66" s="91" t="s">
        <v>621</v>
      </c>
      <c r="D66" s="283" t="s">
        <v>606</v>
      </c>
      <c r="E66" s="284" t="s">
        <v>606</v>
      </c>
      <c r="F66" s="220" t="s">
        <v>999</v>
      </c>
      <c r="G66" s="221" t="s">
        <v>1000</v>
      </c>
      <c r="H66" s="237"/>
      <c r="I66" s="122" t="s">
        <v>1001</v>
      </c>
      <c r="J66" s="103"/>
    </row>
    <row r="67" spans="1:10" ht="12.75">
      <c r="A67" s="92" t="s">
        <v>398</v>
      </c>
      <c r="B67" s="116"/>
      <c r="C67" s="93" t="s">
        <v>436</v>
      </c>
      <c r="D67" s="285"/>
      <c r="E67" s="286"/>
      <c r="F67" s="222" t="s">
        <v>1090</v>
      </c>
      <c r="G67" s="223" t="s">
        <v>1179</v>
      </c>
      <c r="H67" s="238"/>
      <c r="I67" s="137" t="s">
        <v>1002</v>
      </c>
      <c r="J67" s="103"/>
    </row>
    <row r="68" spans="1:10" ht="12.75">
      <c r="A68" s="89" t="s">
        <v>1091</v>
      </c>
      <c r="B68" s="90">
        <v>30</v>
      </c>
      <c r="C68" s="91" t="s">
        <v>635</v>
      </c>
      <c r="D68" s="283" t="s">
        <v>606</v>
      </c>
      <c r="E68" s="284" t="s">
        <v>606</v>
      </c>
      <c r="F68" s="220" t="s">
        <v>1009</v>
      </c>
      <c r="G68" s="221" t="s">
        <v>1092</v>
      </c>
      <c r="H68" s="237"/>
      <c r="I68" s="122" t="s">
        <v>1001</v>
      </c>
      <c r="J68" s="103"/>
    </row>
    <row r="69" spans="1:10" ht="12.75">
      <c r="A69" s="92" t="s">
        <v>394</v>
      </c>
      <c r="B69" s="116"/>
      <c r="C69" s="93" t="s">
        <v>193</v>
      </c>
      <c r="D69" s="285"/>
      <c r="E69" s="286"/>
      <c r="F69" s="222" t="s">
        <v>1093</v>
      </c>
      <c r="G69" s="223" t="s">
        <v>1094</v>
      </c>
      <c r="H69" s="238"/>
      <c r="I69" s="137" t="s">
        <v>1002</v>
      </c>
      <c r="J69" s="103"/>
    </row>
    <row r="70" spans="1:10" ht="12.75">
      <c r="A70" s="89" t="s">
        <v>1180</v>
      </c>
      <c r="B70" s="90">
        <v>67</v>
      </c>
      <c r="C70" s="91" t="s">
        <v>670</v>
      </c>
      <c r="D70" s="283" t="s">
        <v>606</v>
      </c>
      <c r="E70" s="284" t="s">
        <v>606</v>
      </c>
      <c r="F70" s="220" t="s">
        <v>1181</v>
      </c>
      <c r="G70" s="221" t="s">
        <v>1182</v>
      </c>
      <c r="H70" s="237"/>
      <c r="I70" s="122" t="s">
        <v>1005</v>
      </c>
      <c r="J70" s="103"/>
    </row>
    <row r="71" spans="1:10" ht="12.75">
      <c r="A71" s="92" t="s">
        <v>382</v>
      </c>
      <c r="B71" s="116"/>
      <c r="C71" s="93" t="s">
        <v>434</v>
      </c>
      <c r="D71" s="285"/>
      <c r="E71" s="286"/>
      <c r="F71" s="222" t="s">
        <v>1183</v>
      </c>
      <c r="G71" s="223" t="s">
        <v>1184</v>
      </c>
      <c r="H71" s="238"/>
      <c r="I71" s="137" t="s">
        <v>1007</v>
      </c>
      <c r="J71" s="103"/>
    </row>
    <row r="72" spans="1:10" ht="12.75">
      <c r="A72" s="89" t="s">
        <v>1185</v>
      </c>
      <c r="B72" s="90">
        <v>17</v>
      </c>
      <c r="C72" s="91" t="s">
        <v>622</v>
      </c>
      <c r="D72" s="283" t="s">
        <v>606</v>
      </c>
      <c r="E72" s="284" t="s">
        <v>606</v>
      </c>
      <c r="F72" s="220" t="s">
        <v>1003</v>
      </c>
      <c r="G72" s="221" t="s">
        <v>1004</v>
      </c>
      <c r="H72" s="237"/>
      <c r="I72" s="122" t="s">
        <v>1005</v>
      </c>
      <c r="J72" s="103"/>
    </row>
    <row r="73" spans="1:10" ht="12.75">
      <c r="A73" s="92" t="s">
        <v>403</v>
      </c>
      <c r="B73" s="116"/>
      <c r="C73" s="93" t="s">
        <v>330</v>
      </c>
      <c r="D73" s="285"/>
      <c r="E73" s="286"/>
      <c r="F73" s="222" t="s">
        <v>1186</v>
      </c>
      <c r="G73" s="223" t="s">
        <v>1095</v>
      </c>
      <c r="H73" s="238"/>
      <c r="I73" s="137" t="s">
        <v>1007</v>
      </c>
      <c r="J73" s="103"/>
    </row>
    <row r="74" spans="1:10" ht="12.75">
      <c r="A74" s="89" t="s">
        <v>1187</v>
      </c>
      <c r="B74" s="90">
        <v>44</v>
      </c>
      <c r="C74" s="91" t="s">
        <v>649</v>
      </c>
      <c r="D74" s="283" t="s">
        <v>606</v>
      </c>
      <c r="E74" s="284" t="s">
        <v>606</v>
      </c>
      <c r="F74" s="220" t="s">
        <v>1096</v>
      </c>
      <c r="G74" s="221" t="s">
        <v>1097</v>
      </c>
      <c r="H74" s="237"/>
      <c r="I74" s="122" t="s">
        <v>1098</v>
      </c>
      <c r="J74" s="103"/>
    </row>
    <row r="75" spans="1:10" ht="12.75">
      <c r="A75" s="92" t="s">
        <v>396</v>
      </c>
      <c r="B75" s="116"/>
      <c r="C75" s="93" t="s">
        <v>450</v>
      </c>
      <c r="D75" s="285"/>
      <c r="E75" s="286"/>
      <c r="F75" s="222" t="s">
        <v>1188</v>
      </c>
      <c r="G75" s="223" t="s">
        <v>1189</v>
      </c>
      <c r="H75" s="238"/>
      <c r="I75" s="137" t="s">
        <v>1099</v>
      </c>
      <c r="J75" s="103"/>
    </row>
    <row r="76" spans="1:10" ht="12.75">
      <c r="A76" s="89" t="s">
        <v>1190</v>
      </c>
      <c r="B76" s="90">
        <v>43</v>
      </c>
      <c r="C76" s="91" t="s">
        <v>648</v>
      </c>
      <c r="D76" s="283" t="s">
        <v>606</v>
      </c>
      <c r="E76" s="284" t="s">
        <v>606</v>
      </c>
      <c r="F76" s="220" t="s">
        <v>1100</v>
      </c>
      <c r="G76" s="221" t="s">
        <v>1101</v>
      </c>
      <c r="H76" s="237"/>
      <c r="I76" s="122" t="s">
        <v>1102</v>
      </c>
      <c r="J76" s="103"/>
    </row>
    <row r="77" spans="1:10" ht="12.75">
      <c r="A77" s="92" t="s">
        <v>403</v>
      </c>
      <c r="B77" s="116"/>
      <c r="C77" s="93" t="s">
        <v>473</v>
      </c>
      <c r="D77" s="285"/>
      <c r="E77" s="286"/>
      <c r="F77" s="222" t="s">
        <v>1191</v>
      </c>
      <c r="G77" s="223" t="s">
        <v>1192</v>
      </c>
      <c r="H77" s="238"/>
      <c r="I77" s="137" t="s">
        <v>1103</v>
      </c>
      <c r="J77" s="103"/>
    </row>
    <row r="78" spans="1:10" ht="12.75">
      <c r="A78" s="89" t="s">
        <v>1108</v>
      </c>
      <c r="B78" s="90">
        <v>37</v>
      </c>
      <c r="C78" s="91" t="s">
        <v>642</v>
      </c>
      <c r="D78" s="283" t="s">
        <v>606</v>
      </c>
      <c r="E78" s="284" t="s">
        <v>606</v>
      </c>
      <c r="F78" s="220" t="s">
        <v>1104</v>
      </c>
      <c r="G78" s="221" t="s">
        <v>1105</v>
      </c>
      <c r="H78" s="237"/>
      <c r="I78" s="122" t="s">
        <v>1106</v>
      </c>
      <c r="J78" s="103"/>
    </row>
    <row r="79" spans="1:10" ht="12.75">
      <c r="A79" s="92" t="s">
        <v>398</v>
      </c>
      <c r="B79" s="116"/>
      <c r="C79" s="93" t="s">
        <v>436</v>
      </c>
      <c r="D79" s="285"/>
      <c r="E79" s="286"/>
      <c r="F79" s="222" t="s">
        <v>1193</v>
      </c>
      <c r="G79" s="223" t="s">
        <v>1194</v>
      </c>
      <c r="H79" s="238"/>
      <c r="I79" s="137" t="s">
        <v>1107</v>
      </c>
      <c r="J79" s="103"/>
    </row>
    <row r="80" spans="1:10" ht="12.75">
      <c r="A80" s="89" t="s">
        <v>1195</v>
      </c>
      <c r="B80" s="90">
        <v>41</v>
      </c>
      <c r="C80" s="91" t="s">
        <v>646</v>
      </c>
      <c r="D80" s="283" t="s">
        <v>606</v>
      </c>
      <c r="E80" s="284" t="s">
        <v>606</v>
      </c>
      <c r="F80" s="220" t="s">
        <v>1109</v>
      </c>
      <c r="G80" s="221" t="s">
        <v>1110</v>
      </c>
      <c r="H80" s="237"/>
      <c r="I80" s="122" t="s">
        <v>1111</v>
      </c>
      <c r="J80" s="103"/>
    </row>
    <row r="81" spans="1:10" ht="12.75">
      <c r="A81" s="92" t="s">
        <v>396</v>
      </c>
      <c r="B81" s="116"/>
      <c r="C81" s="93" t="s">
        <v>434</v>
      </c>
      <c r="D81" s="285"/>
      <c r="E81" s="286"/>
      <c r="F81" s="222" t="s">
        <v>1112</v>
      </c>
      <c r="G81" s="223" t="s">
        <v>1196</v>
      </c>
      <c r="H81" s="238"/>
      <c r="I81" s="137" t="s">
        <v>1113</v>
      </c>
      <c r="J81" s="103"/>
    </row>
    <row r="82" spans="1:10" ht="12.75">
      <c r="A82" s="89" t="s">
        <v>1197</v>
      </c>
      <c r="B82" s="90">
        <v>52</v>
      </c>
      <c r="C82" s="91" t="s">
        <v>656</v>
      </c>
      <c r="D82" s="283" t="s">
        <v>606</v>
      </c>
      <c r="E82" s="284" t="s">
        <v>606</v>
      </c>
      <c r="F82" s="220" t="s">
        <v>1104</v>
      </c>
      <c r="G82" s="221" t="s">
        <v>1063</v>
      </c>
      <c r="H82" s="237"/>
      <c r="I82" s="122" t="s">
        <v>1114</v>
      </c>
      <c r="J82" s="103"/>
    </row>
    <row r="83" spans="1:10" ht="12.75">
      <c r="A83" s="92" t="s">
        <v>382</v>
      </c>
      <c r="B83" s="116"/>
      <c r="C83" s="93" t="s">
        <v>225</v>
      </c>
      <c r="D83" s="285"/>
      <c r="E83" s="286"/>
      <c r="F83" s="222" t="s">
        <v>1198</v>
      </c>
      <c r="G83" s="223" t="s">
        <v>1199</v>
      </c>
      <c r="H83" s="238"/>
      <c r="I83" s="137" t="s">
        <v>1115</v>
      </c>
      <c r="J83" s="103"/>
    </row>
    <row r="84" spans="1:10" ht="12.75">
      <c r="A84" s="89" t="s">
        <v>1200</v>
      </c>
      <c r="B84" s="90">
        <v>31</v>
      </c>
      <c r="C84" s="91" t="s">
        <v>636</v>
      </c>
      <c r="D84" s="283" t="s">
        <v>606</v>
      </c>
      <c r="E84" s="284" t="s">
        <v>606</v>
      </c>
      <c r="F84" s="220" t="s">
        <v>1116</v>
      </c>
      <c r="G84" s="221" t="s">
        <v>1036</v>
      </c>
      <c r="H84" s="237"/>
      <c r="I84" s="122" t="s">
        <v>1117</v>
      </c>
      <c r="J84" s="103"/>
    </row>
    <row r="85" spans="1:10" ht="12.75">
      <c r="A85" s="92" t="s">
        <v>403</v>
      </c>
      <c r="B85" s="116"/>
      <c r="C85" s="93" t="s">
        <v>294</v>
      </c>
      <c r="D85" s="285"/>
      <c r="E85" s="286"/>
      <c r="F85" s="222" t="s">
        <v>1157</v>
      </c>
      <c r="G85" s="223" t="s">
        <v>1053</v>
      </c>
      <c r="H85" s="238"/>
      <c r="I85" s="137" t="s">
        <v>1118</v>
      </c>
      <c r="J85" s="103"/>
    </row>
    <row r="86" spans="1:10" ht="12.75">
      <c r="A86" s="89" t="s">
        <v>1201</v>
      </c>
      <c r="B86" s="90">
        <v>51</v>
      </c>
      <c r="C86" s="91" t="s">
        <v>655</v>
      </c>
      <c r="D86" s="283" t="s">
        <v>606</v>
      </c>
      <c r="E86" s="284" t="s">
        <v>606</v>
      </c>
      <c r="F86" s="220" t="s">
        <v>1119</v>
      </c>
      <c r="G86" s="221" t="s">
        <v>1120</v>
      </c>
      <c r="H86" s="237"/>
      <c r="I86" s="122" t="s">
        <v>1121</v>
      </c>
      <c r="J86" s="103"/>
    </row>
    <row r="87" spans="1:10" ht="12.75">
      <c r="A87" s="92" t="s">
        <v>384</v>
      </c>
      <c r="B87" s="116"/>
      <c r="C87" s="93" t="s">
        <v>340</v>
      </c>
      <c r="D87" s="285"/>
      <c r="E87" s="286"/>
      <c r="F87" s="222" t="s">
        <v>1122</v>
      </c>
      <c r="G87" s="223" t="s">
        <v>1202</v>
      </c>
      <c r="H87" s="238"/>
      <c r="I87" s="137" t="s">
        <v>1123</v>
      </c>
      <c r="J87" s="103"/>
    </row>
    <row r="88" spans="1:10" ht="12.75">
      <c r="A88" s="89" t="s">
        <v>1203</v>
      </c>
      <c r="B88" s="90">
        <v>55</v>
      </c>
      <c r="C88" s="91" t="s">
        <v>659</v>
      </c>
      <c r="D88" s="283" t="s">
        <v>606</v>
      </c>
      <c r="E88" s="284" t="s">
        <v>606</v>
      </c>
      <c r="F88" s="220" t="s">
        <v>1124</v>
      </c>
      <c r="G88" s="221" t="s">
        <v>1096</v>
      </c>
      <c r="H88" s="237"/>
      <c r="I88" s="122" t="s">
        <v>1125</v>
      </c>
      <c r="J88" s="103"/>
    </row>
    <row r="89" spans="1:10" ht="12.75">
      <c r="A89" s="92" t="s">
        <v>384</v>
      </c>
      <c r="B89" s="116"/>
      <c r="C89" s="93" t="s">
        <v>444</v>
      </c>
      <c r="D89" s="285"/>
      <c r="E89" s="286"/>
      <c r="F89" s="222" t="s">
        <v>1135</v>
      </c>
      <c r="G89" s="223" t="s">
        <v>1204</v>
      </c>
      <c r="H89" s="238"/>
      <c r="I89" s="137" t="s">
        <v>1127</v>
      </c>
      <c r="J89" s="103"/>
    </row>
    <row r="90" spans="1:10" ht="12.75">
      <c r="A90" s="89" t="s">
        <v>1205</v>
      </c>
      <c r="B90" s="90">
        <v>40</v>
      </c>
      <c r="C90" s="91" t="s">
        <v>645</v>
      </c>
      <c r="D90" s="283" t="s">
        <v>606</v>
      </c>
      <c r="E90" s="284" t="s">
        <v>606</v>
      </c>
      <c r="F90" s="220" t="s">
        <v>1128</v>
      </c>
      <c r="G90" s="221" t="s">
        <v>1104</v>
      </c>
      <c r="H90" s="237"/>
      <c r="I90" s="122" t="s">
        <v>1129</v>
      </c>
      <c r="J90" s="103"/>
    </row>
    <row r="91" spans="1:10" ht="12.75">
      <c r="A91" s="92" t="s">
        <v>403</v>
      </c>
      <c r="B91" s="116"/>
      <c r="C91" s="93" t="s">
        <v>328</v>
      </c>
      <c r="D91" s="285"/>
      <c r="E91" s="286"/>
      <c r="F91" s="222" t="s">
        <v>1206</v>
      </c>
      <c r="G91" s="223" t="s">
        <v>1207</v>
      </c>
      <c r="H91" s="238"/>
      <c r="I91" s="137" t="s">
        <v>1130</v>
      </c>
      <c r="J91" s="103"/>
    </row>
    <row r="92" spans="1:10" ht="12.75">
      <c r="A92" s="89" t="s">
        <v>1208</v>
      </c>
      <c r="B92" s="90">
        <v>36</v>
      </c>
      <c r="C92" s="91" t="s">
        <v>641</v>
      </c>
      <c r="D92" s="283" t="s">
        <v>606</v>
      </c>
      <c r="E92" s="284" t="s">
        <v>606</v>
      </c>
      <c r="F92" s="220" t="s">
        <v>1131</v>
      </c>
      <c r="G92" s="221" t="s">
        <v>1116</v>
      </c>
      <c r="H92" s="237"/>
      <c r="I92" s="122" t="s">
        <v>1132</v>
      </c>
      <c r="J92" s="103"/>
    </row>
    <row r="93" spans="1:10" ht="12.75">
      <c r="A93" s="92" t="s">
        <v>395</v>
      </c>
      <c r="B93" s="116"/>
      <c r="C93" s="93" t="s">
        <v>442</v>
      </c>
      <c r="D93" s="285"/>
      <c r="E93" s="286"/>
      <c r="F93" s="222" t="s">
        <v>1133</v>
      </c>
      <c r="G93" s="223" t="s">
        <v>1209</v>
      </c>
      <c r="H93" s="238"/>
      <c r="I93" s="137" t="s">
        <v>1134</v>
      </c>
      <c r="J93" s="103"/>
    </row>
    <row r="94" spans="1:10" ht="12.75">
      <c r="A94" s="89" t="s">
        <v>1210</v>
      </c>
      <c r="B94" s="90">
        <v>23</v>
      </c>
      <c r="C94" s="91" t="s">
        <v>628</v>
      </c>
      <c r="D94" s="283" t="s">
        <v>606</v>
      </c>
      <c r="E94" s="284" t="s">
        <v>606</v>
      </c>
      <c r="F94" s="220" t="s">
        <v>1008</v>
      </c>
      <c r="G94" s="221" t="s">
        <v>1009</v>
      </c>
      <c r="H94" s="237"/>
      <c r="I94" s="122" t="s">
        <v>1010</v>
      </c>
      <c r="J94" s="103"/>
    </row>
    <row r="95" spans="1:10" ht="12.75">
      <c r="A95" s="92" t="s">
        <v>398</v>
      </c>
      <c r="B95" s="116"/>
      <c r="C95" s="93" t="s">
        <v>436</v>
      </c>
      <c r="D95" s="285"/>
      <c r="E95" s="286"/>
      <c r="F95" s="222" t="s">
        <v>1143</v>
      </c>
      <c r="G95" s="223" t="s">
        <v>1156</v>
      </c>
      <c r="H95" s="238"/>
      <c r="I95" s="137" t="s">
        <v>1011</v>
      </c>
      <c r="J95" s="103"/>
    </row>
    <row r="96" spans="1:10" ht="12.75">
      <c r="A96" s="89" t="s">
        <v>1140</v>
      </c>
      <c r="B96" s="90">
        <v>57</v>
      </c>
      <c r="C96" s="91" t="s">
        <v>661</v>
      </c>
      <c r="D96" s="283" t="s">
        <v>606</v>
      </c>
      <c r="E96" s="284" t="s">
        <v>606</v>
      </c>
      <c r="F96" s="220" t="s">
        <v>1211</v>
      </c>
      <c r="G96" s="221" t="s">
        <v>1212</v>
      </c>
      <c r="H96" s="237"/>
      <c r="I96" s="122" t="s">
        <v>1213</v>
      </c>
      <c r="J96" s="103"/>
    </row>
    <row r="97" spans="1:10" ht="12.75">
      <c r="A97" s="92" t="s">
        <v>397</v>
      </c>
      <c r="B97" s="116"/>
      <c r="C97" s="93" t="s">
        <v>443</v>
      </c>
      <c r="D97" s="285"/>
      <c r="E97" s="286"/>
      <c r="F97" s="222" t="s">
        <v>1214</v>
      </c>
      <c r="G97" s="223" t="s">
        <v>1161</v>
      </c>
      <c r="H97" s="238"/>
      <c r="I97" s="137" t="s">
        <v>1215</v>
      </c>
      <c r="J97" s="103"/>
    </row>
    <row r="98" spans="1:10" ht="12.75">
      <c r="A98" s="89" t="s">
        <v>1216</v>
      </c>
      <c r="B98" s="90">
        <v>71</v>
      </c>
      <c r="C98" s="91" t="s">
        <v>674</v>
      </c>
      <c r="D98" s="283" t="s">
        <v>606</v>
      </c>
      <c r="E98" s="284" t="s">
        <v>606</v>
      </c>
      <c r="F98" s="220" t="s">
        <v>1217</v>
      </c>
      <c r="G98" s="221" t="s">
        <v>1218</v>
      </c>
      <c r="H98" s="237"/>
      <c r="I98" s="122" t="s">
        <v>1219</v>
      </c>
      <c r="J98" s="103"/>
    </row>
    <row r="99" spans="1:10" ht="12.75">
      <c r="A99" s="92" t="s">
        <v>383</v>
      </c>
      <c r="B99" s="116"/>
      <c r="C99" s="93" t="s">
        <v>342</v>
      </c>
      <c r="D99" s="285"/>
      <c r="E99" s="286"/>
      <c r="F99" s="222" t="s">
        <v>1220</v>
      </c>
      <c r="G99" s="223" t="s">
        <v>1221</v>
      </c>
      <c r="H99" s="238"/>
      <c r="I99" s="137" t="s">
        <v>1222</v>
      </c>
      <c r="J99" s="103"/>
    </row>
    <row r="100" spans="1:10" ht="12.75">
      <c r="A100" s="89" t="s">
        <v>1150</v>
      </c>
      <c r="B100" s="90">
        <v>73</v>
      </c>
      <c r="C100" s="91" t="s">
        <v>676</v>
      </c>
      <c r="D100" s="283" t="s">
        <v>606</v>
      </c>
      <c r="E100" s="284" t="s">
        <v>606</v>
      </c>
      <c r="F100" s="220" t="s">
        <v>1223</v>
      </c>
      <c r="G100" s="221" t="s">
        <v>1224</v>
      </c>
      <c r="H100" s="237"/>
      <c r="I100" s="122" t="s">
        <v>1225</v>
      </c>
      <c r="J100" s="103"/>
    </row>
    <row r="101" spans="1:10" ht="12.75">
      <c r="A101" s="92" t="s">
        <v>384</v>
      </c>
      <c r="B101" s="116"/>
      <c r="C101" s="93" t="s">
        <v>255</v>
      </c>
      <c r="D101" s="285"/>
      <c r="E101" s="286"/>
      <c r="F101" s="222" t="s">
        <v>1226</v>
      </c>
      <c r="G101" s="223" t="s">
        <v>1227</v>
      </c>
      <c r="H101" s="238"/>
      <c r="I101" s="137" t="s">
        <v>1228</v>
      </c>
      <c r="J101" s="103"/>
    </row>
    <row r="102" spans="1:10" ht="12.75">
      <c r="A102" s="89" t="s">
        <v>1229</v>
      </c>
      <c r="B102" s="90">
        <v>29</v>
      </c>
      <c r="C102" s="91" t="s">
        <v>634</v>
      </c>
      <c r="D102" s="283" t="s">
        <v>606</v>
      </c>
      <c r="E102" s="284" t="s">
        <v>606</v>
      </c>
      <c r="F102" s="220" t="s">
        <v>1136</v>
      </c>
      <c r="G102" s="221" t="s">
        <v>1137</v>
      </c>
      <c r="H102" s="237"/>
      <c r="I102" s="122" t="s">
        <v>1138</v>
      </c>
      <c r="J102" s="103"/>
    </row>
    <row r="103" spans="1:10" ht="12.75">
      <c r="A103" s="92" t="s">
        <v>394</v>
      </c>
      <c r="B103" s="116"/>
      <c r="C103" s="93" t="s">
        <v>406</v>
      </c>
      <c r="D103" s="285"/>
      <c r="E103" s="286"/>
      <c r="F103" s="222" t="s">
        <v>1230</v>
      </c>
      <c r="G103" s="223" t="s">
        <v>1231</v>
      </c>
      <c r="H103" s="238"/>
      <c r="I103" s="137" t="s">
        <v>1139</v>
      </c>
      <c r="J103" s="103"/>
    </row>
    <row r="104" spans="1:10" ht="12.75">
      <c r="A104" s="89" t="s">
        <v>1173</v>
      </c>
      <c r="B104" s="90">
        <v>66</v>
      </c>
      <c r="C104" s="91" t="s">
        <v>669</v>
      </c>
      <c r="D104" s="283" t="s">
        <v>606</v>
      </c>
      <c r="E104" s="284" t="s">
        <v>606</v>
      </c>
      <c r="F104" s="220" t="s">
        <v>1232</v>
      </c>
      <c r="G104" s="221" t="s">
        <v>1233</v>
      </c>
      <c r="H104" s="237"/>
      <c r="I104" s="122" t="s">
        <v>1234</v>
      </c>
      <c r="J104" s="103"/>
    </row>
    <row r="105" spans="1:10" ht="12.75">
      <c r="A105" s="92" t="s">
        <v>384</v>
      </c>
      <c r="B105" s="116"/>
      <c r="C105" s="93" t="s">
        <v>340</v>
      </c>
      <c r="D105" s="285"/>
      <c r="E105" s="286"/>
      <c r="F105" s="222" t="s">
        <v>1153</v>
      </c>
      <c r="G105" s="223" t="s">
        <v>1235</v>
      </c>
      <c r="H105" s="238"/>
      <c r="I105" s="137" t="s">
        <v>1236</v>
      </c>
      <c r="J105" s="103"/>
    </row>
    <row r="106" spans="1:10" ht="12.75">
      <c r="A106" s="89" t="s">
        <v>1174</v>
      </c>
      <c r="B106" s="90">
        <v>42</v>
      </c>
      <c r="C106" s="91" t="s">
        <v>647</v>
      </c>
      <c r="D106" s="283" t="s">
        <v>606</v>
      </c>
      <c r="E106" s="284" t="s">
        <v>606</v>
      </c>
      <c r="F106" s="220" t="s">
        <v>1141</v>
      </c>
      <c r="G106" s="221" t="s">
        <v>1119</v>
      </c>
      <c r="H106" s="237"/>
      <c r="I106" s="122" t="s">
        <v>1142</v>
      </c>
      <c r="J106" s="103"/>
    </row>
    <row r="107" spans="1:10" ht="12.75">
      <c r="A107" s="92" t="s">
        <v>397</v>
      </c>
      <c r="B107" s="116"/>
      <c r="C107" s="93" t="s">
        <v>442</v>
      </c>
      <c r="D107" s="285"/>
      <c r="E107" s="286"/>
      <c r="F107" s="222" t="s">
        <v>1237</v>
      </c>
      <c r="G107" s="223" t="s">
        <v>1126</v>
      </c>
      <c r="H107" s="238"/>
      <c r="I107" s="137" t="s">
        <v>1144</v>
      </c>
      <c r="J107" s="103"/>
    </row>
    <row r="108" spans="1:10" ht="12.75">
      <c r="A108" s="89" t="s">
        <v>1238</v>
      </c>
      <c r="B108" s="90">
        <v>72</v>
      </c>
      <c r="C108" s="91" t="s">
        <v>675</v>
      </c>
      <c r="D108" s="283" t="s">
        <v>606</v>
      </c>
      <c r="E108" s="284" t="s">
        <v>606</v>
      </c>
      <c r="F108" s="220" t="s">
        <v>1239</v>
      </c>
      <c r="G108" s="221" t="s">
        <v>1240</v>
      </c>
      <c r="H108" s="237"/>
      <c r="I108" s="122" t="s">
        <v>1241</v>
      </c>
      <c r="J108" s="103"/>
    </row>
    <row r="109" spans="1:10" ht="12.75">
      <c r="A109" s="92" t="s">
        <v>384</v>
      </c>
      <c r="B109" s="116"/>
      <c r="C109" s="93" t="s">
        <v>477</v>
      </c>
      <c r="D109" s="285"/>
      <c r="E109" s="286"/>
      <c r="F109" s="222" t="s">
        <v>1242</v>
      </c>
      <c r="G109" s="223" t="s">
        <v>1243</v>
      </c>
      <c r="H109" s="238"/>
      <c r="I109" s="137" t="s">
        <v>1244</v>
      </c>
      <c r="J109" s="103"/>
    </row>
    <row r="110" spans="1:10" ht="12.75">
      <c r="A110" s="89" t="s">
        <v>1245</v>
      </c>
      <c r="B110" s="90">
        <v>75</v>
      </c>
      <c r="C110" s="91" t="s">
        <v>678</v>
      </c>
      <c r="D110" s="283" t="s">
        <v>606</v>
      </c>
      <c r="E110" s="284" t="s">
        <v>606</v>
      </c>
      <c r="F110" s="220" t="s">
        <v>1223</v>
      </c>
      <c r="G110" s="221" t="s">
        <v>1246</v>
      </c>
      <c r="H110" s="237"/>
      <c r="I110" s="122" t="s">
        <v>1247</v>
      </c>
      <c r="J110" s="103"/>
    </row>
    <row r="111" spans="1:10" ht="12.75">
      <c r="A111" s="92" t="s">
        <v>397</v>
      </c>
      <c r="B111" s="116"/>
      <c r="C111" s="93" t="s">
        <v>455</v>
      </c>
      <c r="D111" s="285"/>
      <c r="E111" s="286"/>
      <c r="F111" s="222" t="s">
        <v>1248</v>
      </c>
      <c r="G111" s="223" t="s">
        <v>1162</v>
      </c>
      <c r="H111" s="238"/>
      <c r="I111" s="137" t="s">
        <v>1249</v>
      </c>
      <c r="J111" s="103"/>
    </row>
    <row r="112" spans="1:10" ht="12.75">
      <c r="A112" s="89" t="s">
        <v>1250</v>
      </c>
      <c r="B112" s="90">
        <v>62</v>
      </c>
      <c r="C112" s="91" t="s">
        <v>665</v>
      </c>
      <c r="D112" s="283" t="s">
        <v>606</v>
      </c>
      <c r="E112" s="284" t="s">
        <v>606</v>
      </c>
      <c r="F112" s="220" t="s">
        <v>1251</v>
      </c>
      <c r="G112" s="221" t="s">
        <v>1252</v>
      </c>
      <c r="H112" s="237"/>
      <c r="I112" s="122" t="s">
        <v>1253</v>
      </c>
      <c r="J112" s="103"/>
    </row>
    <row r="113" spans="1:10" ht="12.75">
      <c r="A113" s="92" t="s">
        <v>383</v>
      </c>
      <c r="B113" s="116"/>
      <c r="C113" s="93" t="s">
        <v>238</v>
      </c>
      <c r="D113" s="285"/>
      <c r="E113" s="286"/>
      <c r="F113" s="222" t="s">
        <v>1254</v>
      </c>
      <c r="G113" s="223" t="s">
        <v>1255</v>
      </c>
      <c r="H113" s="238"/>
      <c r="I113" s="137" t="s">
        <v>1256</v>
      </c>
      <c r="J113" s="103"/>
    </row>
    <row r="114" spans="1:10" ht="12.75">
      <c r="A114" s="89" t="s">
        <v>1257</v>
      </c>
      <c r="B114" s="90">
        <v>74</v>
      </c>
      <c r="C114" s="91" t="s">
        <v>677</v>
      </c>
      <c r="D114" s="283" t="s">
        <v>606</v>
      </c>
      <c r="E114" s="284" t="s">
        <v>606</v>
      </c>
      <c r="F114" s="220" t="s">
        <v>1258</v>
      </c>
      <c r="G114" s="221" t="s">
        <v>1259</v>
      </c>
      <c r="H114" s="237"/>
      <c r="I114" s="122" t="s">
        <v>1260</v>
      </c>
      <c r="J114" s="103"/>
    </row>
    <row r="115" spans="1:10" ht="12.75">
      <c r="A115" s="92" t="s">
        <v>383</v>
      </c>
      <c r="B115" s="116"/>
      <c r="C115" s="93" t="s">
        <v>317</v>
      </c>
      <c r="D115" s="285"/>
      <c r="E115" s="286"/>
      <c r="F115" s="222" t="s">
        <v>1255</v>
      </c>
      <c r="G115" s="223" t="s">
        <v>1261</v>
      </c>
      <c r="H115" s="238"/>
      <c r="I115" s="137" t="s">
        <v>1262</v>
      </c>
      <c r="J115" s="103"/>
    </row>
    <row r="116" spans="1:10" ht="12.75">
      <c r="A116" s="89" t="s">
        <v>1263</v>
      </c>
      <c r="B116" s="90">
        <v>61</v>
      </c>
      <c r="C116" s="91" t="s">
        <v>664</v>
      </c>
      <c r="D116" s="283" t="s">
        <v>606</v>
      </c>
      <c r="E116" s="284" t="s">
        <v>606</v>
      </c>
      <c r="F116" s="220" t="s">
        <v>1264</v>
      </c>
      <c r="G116" s="221" t="s">
        <v>1043</v>
      </c>
      <c r="H116" s="237"/>
      <c r="I116" s="122" t="s">
        <v>1260</v>
      </c>
      <c r="J116" s="103"/>
    </row>
    <row r="117" spans="1:10" ht="12.75">
      <c r="A117" s="92" t="s">
        <v>384</v>
      </c>
      <c r="B117" s="116"/>
      <c r="C117" s="93" t="s">
        <v>340</v>
      </c>
      <c r="D117" s="285"/>
      <c r="E117" s="286"/>
      <c r="F117" s="222" t="s">
        <v>1265</v>
      </c>
      <c r="G117" s="223" t="s">
        <v>1266</v>
      </c>
      <c r="H117" s="238"/>
      <c r="I117" s="137" t="s">
        <v>1262</v>
      </c>
      <c r="J117" s="103"/>
    </row>
    <row r="118" spans="1:10" ht="12.75">
      <c r="A118" s="89" t="s">
        <v>1267</v>
      </c>
      <c r="B118" s="90">
        <v>53</v>
      </c>
      <c r="C118" s="91" t="s">
        <v>657</v>
      </c>
      <c r="D118" s="283" t="s">
        <v>606</v>
      </c>
      <c r="E118" s="284" t="s">
        <v>606</v>
      </c>
      <c r="F118" s="220" t="s">
        <v>1145</v>
      </c>
      <c r="G118" s="221" t="s">
        <v>1146</v>
      </c>
      <c r="H118" s="237"/>
      <c r="I118" s="122" t="s">
        <v>1147</v>
      </c>
      <c r="J118" s="103"/>
    </row>
    <row r="119" spans="1:10" ht="12.75">
      <c r="A119" s="92" t="s">
        <v>403</v>
      </c>
      <c r="B119" s="116"/>
      <c r="C119" s="93" t="s">
        <v>473</v>
      </c>
      <c r="D119" s="285"/>
      <c r="E119" s="286"/>
      <c r="F119" s="222" t="s">
        <v>1148</v>
      </c>
      <c r="G119" s="223" t="s">
        <v>1268</v>
      </c>
      <c r="H119" s="238"/>
      <c r="I119" s="137" t="s">
        <v>1149</v>
      </c>
      <c r="J119" s="103"/>
    </row>
    <row r="120" spans="1:10" ht="12.75">
      <c r="A120" s="89" t="s">
        <v>1269</v>
      </c>
      <c r="B120" s="90">
        <v>56</v>
      </c>
      <c r="C120" s="91" t="s">
        <v>660</v>
      </c>
      <c r="D120" s="283" t="s">
        <v>606</v>
      </c>
      <c r="E120" s="284" t="s">
        <v>606</v>
      </c>
      <c r="F120" s="220" t="s">
        <v>1168</v>
      </c>
      <c r="G120" s="221" t="s">
        <v>1169</v>
      </c>
      <c r="H120" s="237"/>
      <c r="I120" s="122" t="s">
        <v>1171</v>
      </c>
      <c r="J120" s="103"/>
    </row>
    <row r="121" spans="1:10" ht="12.75">
      <c r="A121" s="92" t="s">
        <v>396</v>
      </c>
      <c r="B121" s="116"/>
      <c r="C121" s="93" t="s">
        <v>434</v>
      </c>
      <c r="D121" s="285"/>
      <c r="E121" s="286"/>
      <c r="F121" s="222" t="s">
        <v>1179</v>
      </c>
      <c r="G121" s="223" t="s">
        <v>1270</v>
      </c>
      <c r="H121" s="238"/>
      <c r="I121" s="137" t="s">
        <v>1172</v>
      </c>
      <c r="J121" s="103"/>
    </row>
    <row r="122" spans="1:10" ht="12.75">
      <c r="A122" s="89" t="s">
        <v>1271</v>
      </c>
      <c r="B122" s="90">
        <v>69</v>
      </c>
      <c r="C122" s="91" t="s">
        <v>672</v>
      </c>
      <c r="D122" s="283" t="s">
        <v>606</v>
      </c>
      <c r="E122" s="284" t="s">
        <v>606</v>
      </c>
      <c r="F122" s="220" t="s">
        <v>1272</v>
      </c>
      <c r="G122" s="221" t="s">
        <v>1273</v>
      </c>
      <c r="H122" s="237"/>
      <c r="I122" s="122" t="s">
        <v>1274</v>
      </c>
      <c r="J122" s="103"/>
    </row>
    <row r="123" spans="1:10" ht="12.75">
      <c r="A123" s="92" t="s">
        <v>384</v>
      </c>
      <c r="B123" s="116"/>
      <c r="C123" s="93" t="s">
        <v>483</v>
      </c>
      <c r="D123" s="285"/>
      <c r="E123" s="286"/>
      <c r="F123" s="222" t="s">
        <v>1275</v>
      </c>
      <c r="G123" s="223" t="s">
        <v>1276</v>
      </c>
      <c r="H123" s="238"/>
      <c r="I123" s="137" t="s">
        <v>1277</v>
      </c>
      <c r="J123" s="103"/>
    </row>
    <row r="124" spans="1:10" ht="12.75">
      <c r="A124" s="89" t="s">
        <v>1278</v>
      </c>
      <c r="B124" s="90">
        <v>63</v>
      </c>
      <c r="C124" s="91" t="s">
        <v>666</v>
      </c>
      <c r="D124" s="283" t="s">
        <v>606</v>
      </c>
      <c r="E124" s="284" t="s">
        <v>606</v>
      </c>
      <c r="F124" s="220" t="s">
        <v>1279</v>
      </c>
      <c r="G124" s="221" t="s">
        <v>1280</v>
      </c>
      <c r="H124" s="237"/>
      <c r="I124" s="122" t="s">
        <v>1281</v>
      </c>
      <c r="J124" s="103"/>
    </row>
    <row r="125" spans="1:10" ht="12.75">
      <c r="A125" s="92" t="s">
        <v>384</v>
      </c>
      <c r="B125" s="116"/>
      <c r="C125" s="93" t="s">
        <v>241</v>
      </c>
      <c r="D125" s="285"/>
      <c r="E125" s="286"/>
      <c r="F125" s="222" t="s">
        <v>1282</v>
      </c>
      <c r="G125" s="223" t="s">
        <v>1283</v>
      </c>
      <c r="H125" s="238"/>
      <c r="I125" s="137" t="s">
        <v>1284</v>
      </c>
      <c r="J125" s="103"/>
    </row>
    <row r="126" spans="1:10" ht="12.75">
      <c r="A126" s="89" t="s">
        <v>1285</v>
      </c>
      <c r="B126" s="90">
        <v>59</v>
      </c>
      <c r="C126" s="91" t="s">
        <v>662</v>
      </c>
      <c r="D126" s="283" t="s">
        <v>606</v>
      </c>
      <c r="E126" s="284" t="s">
        <v>606</v>
      </c>
      <c r="F126" s="220" t="s">
        <v>1286</v>
      </c>
      <c r="G126" s="221" t="s">
        <v>1287</v>
      </c>
      <c r="H126" s="237"/>
      <c r="I126" s="122" t="s">
        <v>1288</v>
      </c>
      <c r="J126" s="103"/>
    </row>
    <row r="127" spans="1:10" ht="12.75">
      <c r="A127" s="92" t="s">
        <v>383</v>
      </c>
      <c r="B127" s="116"/>
      <c r="C127" s="93" t="s">
        <v>317</v>
      </c>
      <c r="D127" s="285"/>
      <c r="E127" s="286"/>
      <c r="F127" s="222" t="s">
        <v>1289</v>
      </c>
      <c r="G127" s="223" t="s">
        <v>1290</v>
      </c>
      <c r="H127" s="238"/>
      <c r="I127" s="137" t="s">
        <v>1291</v>
      </c>
      <c r="J127" s="103"/>
    </row>
    <row r="128" spans="1:10" ht="12.75">
      <c r="A128" s="89" t="s">
        <v>1292</v>
      </c>
      <c r="B128" s="90">
        <v>76</v>
      </c>
      <c r="C128" s="91" t="s">
        <v>679</v>
      </c>
      <c r="D128" s="283" t="s">
        <v>606</v>
      </c>
      <c r="E128" s="284" t="s">
        <v>606</v>
      </c>
      <c r="F128" s="220" t="s">
        <v>1293</v>
      </c>
      <c r="G128" s="221" t="s">
        <v>1294</v>
      </c>
      <c r="H128" s="237"/>
      <c r="I128" s="122" t="s">
        <v>1295</v>
      </c>
      <c r="J128" s="103"/>
    </row>
    <row r="129" spans="1:10" ht="12.75">
      <c r="A129" s="92" t="s">
        <v>384</v>
      </c>
      <c r="B129" s="116"/>
      <c r="C129" s="93" t="s">
        <v>505</v>
      </c>
      <c r="D129" s="285"/>
      <c r="E129" s="286"/>
      <c r="F129" s="222" t="s">
        <v>1296</v>
      </c>
      <c r="G129" s="223" t="s">
        <v>1297</v>
      </c>
      <c r="H129" s="238"/>
      <c r="I129" s="137" t="s">
        <v>1298</v>
      </c>
      <c r="J129" s="103"/>
    </row>
    <row r="130" spans="1:10" ht="12.75">
      <c r="A130" s="89" t="s">
        <v>1299</v>
      </c>
      <c r="B130" s="90">
        <v>78</v>
      </c>
      <c r="C130" s="91" t="s">
        <v>681</v>
      </c>
      <c r="D130" s="283" t="s">
        <v>606</v>
      </c>
      <c r="E130" s="284" t="s">
        <v>606</v>
      </c>
      <c r="F130" s="220" t="s">
        <v>1300</v>
      </c>
      <c r="G130" s="221" t="s">
        <v>1280</v>
      </c>
      <c r="H130" s="237"/>
      <c r="I130" s="122" t="s">
        <v>1301</v>
      </c>
      <c r="J130" s="103"/>
    </row>
    <row r="131" spans="1:10" ht="12.75">
      <c r="A131" s="92" t="s">
        <v>383</v>
      </c>
      <c r="B131" s="116"/>
      <c r="C131" s="93" t="s">
        <v>453</v>
      </c>
      <c r="D131" s="285"/>
      <c r="E131" s="286"/>
      <c r="F131" s="222" t="s">
        <v>1302</v>
      </c>
      <c r="G131" s="223" t="s">
        <v>1303</v>
      </c>
      <c r="H131" s="238"/>
      <c r="I131" s="137" t="s">
        <v>1304</v>
      </c>
      <c r="J131" s="103"/>
    </row>
    <row r="132" spans="1:10" ht="12.75">
      <c r="A132" s="89" t="s">
        <v>1305</v>
      </c>
      <c r="B132" s="90">
        <v>80</v>
      </c>
      <c r="C132" s="91" t="s">
        <v>682</v>
      </c>
      <c r="D132" s="283" t="s">
        <v>606</v>
      </c>
      <c r="E132" s="284" t="s">
        <v>606</v>
      </c>
      <c r="F132" s="220" t="s">
        <v>1306</v>
      </c>
      <c r="G132" s="221" t="s">
        <v>1307</v>
      </c>
      <c r="H132" s="237"/>
      <c r="I132" s="122" t="s">
        <v>1308</v>
      </c>
      <c r="J132" s="103"/>
    </row>
    <row r="133" spans="1:10" ht="12.75">
      <c r="A133" s="92" t="s">
        <v>347</v>
      </c>
      <c r="B133" s="116"/>
      <c r="C133" s="93" t="s">
        <v>457</v>
      </c>
      <c r="D133" s="285"/>
      <c r="E133" s="286"/>
      <c r="F133" s="222" t="s">
        <v>1309</v>
      </c>
      <c r="G133" s="223" t="s">
        <v>1310</v>
      </c>
      <c r="H133" s="238"/>
      <c r="I133" s="137" t="s">
        <v>1311</v>
      </c>
      <c r="J133" s="103"/>
    </row>
    <row r="134" spans="1:10" ht="12.75">
      <c r="A134" s="89" t="s">
        <v>1312</v>
      </c>
      <c r="B134" s="90">
        <v>68</v>
      </c>
      <c r="C134" s="91" t="s">
        <v>671</v>
      </c>
      <c r="D134" s="283" t="s">
        <v>606</v>
      </c>
      <c r="E134" s="284" t="s">
        <v>606</v>
      </c>
      <c r="F134" s="220" t="s">
        <v>1313</v>
      </c>
      <c r="G134" s="221" t="s">
        <v>1314</v>
      </c>
      <c r="H134" s="237"/>
      <c r="I134" s="122" t="s">
        <v>1315</v>
      </c>
      <c r="J134" s="103"/>
    </row>
    <row r="135" spans="1:10" ht="12.75">
      <c r="A135" s="92" t="s">
        <v>384</v>
      </c>
      <c r="B135" s="116"/>
      <c r="C135" s="93" t="s">
        <v>481</v>
      </c>
      <c r="D135" s="285"/>
      <c r="E135" s="286"/>
      <c r="F135" s="222" t="s">
        <v>1316</v>
      </c>
      <c r="G135" s="223" t="s">
        <v>1317</v>
      </c>
      <c r="H135" s="238"/>
      <c r="I135" s="137" t="s">
        <v>1318</v>
      </c>
      <c r="J135" s="103"/>
    </row>
    <row r="136" spans="1:10" ht="12.75">
      <c r="A136" s="89" t="s">
        <v>1319</v>
      </c>
      <c r="B136" s="90">
        <v>48</v>
      </c>
      <c r="C136" s="91" t="s">
        <v>653</v>
      </c>
      <c r="D136" s="283" t="s">
        <v>606</v>
      </c>
      <c r="E136" s="284" t="s">
        <v>606</v>
      </c>
      <c r="F136" s="220" t="s">
        <v>1151</v>
      </c>
      <c r="G136" s="221" t="s">
        <v>1096</v>
      </c>
      <c r="H136" s="237"/>
      <c r="I136" s="122" t="s">
        <v>1152</v>
      </c>
      <c r="J136" s="103"/>
    </row>
    <row r="137" spans="1:10" ht="12.75">
      <c r="A137" s="92" t="s">
        <v>398</v>
      </c>
      <c r="B137" s="116"/>
      <c r="C137" s="93" t="s">
        <v>436</v>
      </c>
      <c r="D137" s="285"/>
      <c r="E137" s="286"/>
      <c r="F137" s="222" t="s">
        <v>1320</v>
      </c>
      <c r="G137" s="223" t="s">
        <v>1204</v>
      </c>
      <c r="H137" s="238"/>
      <c r="I137" s="137" t="s">
        <v>1154</v>
      </c>
      <c r="J137" s="103"/>
    </row>
    <row r="138" spans="1:10" ht="12.75">
      <c r="A138" s="89" t="s">
        <v>1321</v>
      </c>
      <c r="B138" s="90">
        <v>82</v>
      </c>
      <c r="C138" s="91" t="s">
        <v>684</v>
      </c>
      <c r="D138" s="283" t="s">
        <v>606</v>
      </c>
      <c r="E138" s="284" t="s">
        <v>606</v>
      </c>
      <c r="F138" s="220" t="s">
        <v>1300</v>
      </c>
      <c r="G138" s="221" t="s">
        <v>1322</v>
      </c>
      <c r="H138" s="237"/>
      <c r="I138" s="122" t="s">
        <v>1323</v>
      </c>
      <c r="J138" s="103"/>
    </row>
    <row r="139" spans="1:10" ht="12.75">
      <c r="A139" s="92" t="s">
        <v>347</v>
      </c>
      <c r="B139" s="116"/>
      <c r="C139" s="93" t="s">
        <v>458</v>
      </c>
      <c r="D139" s="285"/>
      <c r="E139" s="286"/>
      <c r="F139" s="222" t="s">
        <v>1324</v>
      </c>
      <c r="G139" s="223" t="s">
        <v>1325</v>
      </c>
      <c r="H139" s="238"/>
      <c r="I139" s="137" t="s">
        <v>1326</v>
      </c>
      <c r="J139" s="103"/>
    </row>
    <row r="140" spans="1:10" ht="12.75">
      <c r="A140" s="89" t="s">
        <v>1327</v>
      </c>
      <c r="B140" s="90">
        <v>70</v>
      </c>
      <c r="C140" s="91" t="s">
        <v>673</v>
      </c>
      <c r="D140" s="283" t="s">
        <v>606</v>
      </c>
      <c r="E140" s="284" t="s">
        <v>606</v>
      </c>
      <c r="F140" s="220" t="s">
        <v>1328</v>
      </c>
      <c r="G140" s="221" t="s">
        <v>1329</v>
      </c>
      <c r="H140" s="237"/>
      <c r="I140" s="122" t="s">
        <v>1330</v>
      </c>
      <c r="J140" s="103"/>
    </row>
    <row r="141" spans="1:10" ht="12.75">
      <c r="A141" s="92" t="s">
        <v>396</v>
      </c>
      <c r="B141" s="116"/>
      <c r="C141" s="93" t="s">
        <v>435</v>
      </c>
      <c r="D141" s="285"/>
      <c r="E141" s="286"/>
      <c r="F141" s="222" t="s">
        <v>1331</v>
      </c>
      <c r="G141" s="223" t="s">
        <v>1332</v>
      </c>
      <c r="H141" s="238"/>
      <c r="I141" s="137" t="s">
        <v>1333</v>
      </c>
      <c r="J141" s="103"/>
    </row>
    <row r="142" spans="1:10" ht="12.75">
      <c r="A142" s="89" t="s">
        <v>1334</v>
      </c>
      <c r="B142" s="90">
        <v>89</v>
      </c>
      <c r="C142" s="91" t="s">
        <v>626</v>
      </c>
      <c r="D142" s="283" t="s">
        <v>606</v>
      </c>
      <c r="E142" s="284" t="s">
        <v>606</v>
      </c>
      <c r="F142" s="220" t="s">
        <v>1335</v>
      </c>
      <c r="G142" s="221" t="s">
        <v>1336</v>
      </c>
      <c r="H142" s="237"/>
      <c r="I142" s="122" t="s">
        <v>1337</v>
      </c>
      <c r="J142" s="103"/>
    </row>
    <row r="143" spans="1:10" ht="12.75">
      <c r="A143" s="92" t="s">
        <v>347</v>
      </c>
      <c r="B143" s="116"/>
      <c r="C143" s="93" t="s">
        <v>458</v>
      </c>
      <c r="D143" s="285"/>
      <c r="E143" s="286"/>
      <c r="F143" s="222" t="s">
        <v>1338</v>
      </c>
      <c r="G143" s="223" t="s">
        <v>1339</v>
      </c>
      <c r="H143" s="238"/>
      <c r="I143" s="137" t="s">
        <v>1340</v>
      </c>
      <c r="J143" s="103"/>
    </row>
    <row r="144" spans="1:10" ht="12.75">
      <c r="A144" s="89" t="s">
        <v>1341</v>
      </c>
      <c r="B144" s="90">
        <v>77</v>
      </c>
      <c r="C144" s="91" t="s">
        <v>680</v>
      </c>
      <c r="D144" s="283" t="s">
        <v>606</v>
      </c>
      <c r="E144" s="284" t="s">
        <v>606</v>
      </c>
      <c r="F144" s="220" t="s">
        <v>1342</v>
      </c>
      <c r="G144" s="221" t="s">
        <v>1329</v>
      </c>
      <c r="H144" s="237"/>
      <c r="I144" s="122" t="s">
        <v>1343</v>
      </c>
      <c r="J144" s="103"/>
    </row>
    <row r="145" spans="1:10" ht="12.75">
      <c r="A145" s="92" t="s">
        <v>383</v>
      </c>
      <c r="B145" s="116"/>
      <c r="C145" s="93" t="s">
        <v>453</v>
      </c>
      <c r="D145" s="285"/>
      <c r="E145" s="286"/>
      <c r="F145" s="222" t="s">
        <v>1344</v>
      </c>
      <c r="G145" s="223" t="s">
        <v>1345</v>
      </c>
      <c r="H145" s="238"/>
      <c r="I145" s="137" t="s">
        <v>1346</v>
      </c>
      <c r="J145" s="103"/>
    </row>
    <row r="146" spans="1:10" ht="12.75">
      <c r="A146" s="89" t="s">
        <v>1347</v>
      </c>
      <c r="B146" s="90">
        <v>84</v>
      </c>
      <c r="C146" s="91" t="s">
        <v>686</v>
      </c>
      <c r="D146" s="283" t="s">
        <v>606</v>
      </c>
      <c r="E146" s="284" t="s">
        <v>606</v>
      </c>
      <c r="F146" s="220" t="s">
        <v>1348</v>
      </c>
      <c r="G146" s="221" t="s">
        <v>1349</v>
      </c>
      <c r="H146" s="237"/>
      <c r="I146" s="122" t="s">
        <v>1350</v>
      </c>
      <c r="J146" s="103"/>
    </row>
    <row r="147" spans="1:10" ht="12.75">
      <c r="A147" s="92" t="s">
        <v>347</v>
      </c>
      <c r="B147" s="116"/>
      <c r="C147" s="93" t="s">
        <v>464</v>
      </c>
      <c r="D147" s="285"/>
      <c r="E147" s="286"/>
      <c r="F147" s="222" t="s">
        <v>1351</v>
      </c>
      <c r="G147" s="223" t="s">
        <v>1352</v>
      </c>
      <c r="H147" s="238"/>
      <c r="I147" s="137" t="s">
        <v>1353</v>
      </c>
      <c r="J147" s="103"/>
    </row>
    <row r="148" spans="1:10" ht="12.75">
      <c r="A148" s="89" t="s">
        <v>1354</v>
      </c>
      <c r="B148" s="90">
        <v>81</v>
      </c>
      <c r="C148" s="91" t="s">
        <v>683</v>
      </c>
      <c r="D148" s="283" t="s">
        <v>606</v>
      </c>
      <c r="E148" s="284" t="s">
        <v>606</v>
      </c>
      <c r="F148" s="220" t="s">
        <v>1355</v>
      </c>
      <c r="G148" s="221" t="s">
        <v>1356</v>
      </c>
      <c r="H148" s="237"/>
      <c r="I148" s="122" t="s">
        <v>1357</v>
      </c>
      <c r="J148" s="103"/>
    </row>
    <row r="149" spans="1:10" ht="12.75">
      <c r="A149" s="92" t="s">
        <v>347</v>
      </c>
      <c r="B149" s="116"/>
      <c r="C149" s="93" t="s">
        <v>464</v>
      </c>
      <c r="D149" s="285"/>
      <c r="E149" s="286"/>
      <c r="F149" s="222" t="s">
        <v>1358</v>
      </c>
      <c r="G149" s="223" t="s">
        <v>1359</v>
      </c>
      <c r="H149" s="238"/>
      <c r="I149" s="137" t="s">
        <v>1360</v>
      </c>
      <c r="J149" s="103"/>
    </row>
    <row r="150" spans="1:10" ht="12.75">
      <c r="A150" s="89" t="s">
        <v>1361</v>
      </c>
      <c r="B150" s="90">
        <v>83</v>
      </c>
      <c r="C150" s="91" t="s">
        <v>685</v>
      </c>
      <c r="D150" s="283" t="s">
        <v>606</v>
      </c>
      <c r="E150" s="284" t="s">
        <v>606</v>
      </c>
      <c r="F150" s="220" t="s">
        <v>1362</v>
      </c>
      <c r="G150" s="221" t="s">
        <v>1363</v>
      </c>
      <c r="H150" s="237"/>
      <c r="I150" s="122" t="s">
        <v>1364</v>
      </c>
      <c r="J150" s="103"/>
    </row>
    <row r="151" spans="1:10" ht="12.75">
      <c r="A151" s="92" t="s">
        <v>347</v>
      </c>
      <c r="B151" s="116"/>
      <c r="C151" s="93" t="s">
        <v>458</v>
      </c>
      <c r="D151" s="285"/>
      <c r="E151" s="286"/>
      <c r="F151" s="222" t="s">
        <v>1365</v>
      </c>
      <c r="G151" s="223" t="s">
        <v>1366</v>
      </c>
      <c r="H151" s="238"/>
      <c r="I151" s="137" t="s">
        <v>1367</v>
      </c>
      <c r="J151" s="103"/>
    </row>
    <row r="152" spans="1:10" ht="12.75">
      <c r="A152" s="89" t="s">
        <v>1368</v>
      </c>
      <c r="B152" s="90">
        <v>90</v>
      </c>
      <c r="C152" s="91" t="s">
        <v>616</v>
      </c>
      <c r="D152" s="283" t="s">
        <v>606</v>
      </c>
      <c r="E152" s="284" t="s">
        <v>606</v>
      </c>
      <c r="F152" s="220" t="s">
        <v>1369</v>
      </c>
      <c r="G152" s="221" t="s">
        <v>1370</v>
      </c>
      <c r="H152" s="237"/>
      <c r="I152" s="122" t="s">
        <v>1371</v>
      </c>
      <c r="J152" s="103"/>
    </row>
    <row r="153" spans="1:10" ht="12.75">
      <c r="A153" s="92" t="s">
        <v>347</v>
      </c>
      <c r="B153" s="116"/>
      <c r="C153" s="93" t="s">
        <v>458</v>
      </c>
      <c r="D153" s="285"/>
      <c r="E153" s="286"/>
      <c r="F153" s="222" t="s">
        <v>1372</v>
      </c>
      <c r="G153" s="223" t="s">
        <v>1373</v>
      </c>
      <c r="H153" s="238"/>
      <c r="I153" s="137" t="s">
        <v>1374</v>
      </c>
      <c r="J153" s="103"/>
    </row>
    <row r="154" spans="1:10" ht="12.75">
      <c r="A154" s="89" t="s">
        <v>1375</v>
      </c>
      <c r="B154" s="90">
        <v>86</v>
      </c>
      <c r="C154" s="91" t="s">
        <v>651</v>
      </c>
      <c r="D154" s="283" t="s">
        <v>606</v>
      </c>
      <c r="E154" s="284" t="s">
        <v>606</v>
      </c>
      <c r="F154" s="220" t="s">
        <v>1376</v>
      </c>
      <c r="G154" s="221" t="s">
        <v>1328</v>
      </c>
      <c r="H154" s="237"/>
      <c r="I154" s="122" t="s">
        <v>1377</v>
      </c>
      <c r="J154" s="103"/>
    </row>
    <row r="155" spans="1:10" ht="12.75">
      <c r="A155" s="92" t="s">
        <v>347</v>
      </c>
      <c r="B155" s="116"/>
      <c r="C155" s="93" t="s">
        <v>457</v>
      </c>
      <c r="D155" s="285"/>
      <c r="E155" s="286"/>
      <c r="F155" s="222" t="s">
        <v>1378</v>
      </c>
      <c r="G155" s="223" t="s">
        <v>1344</v>
      </c>
      <c r="H155" s="238"/>
      <c r="I155" s="137" t="s">
        <v>1379</v>
      </c>
      <c r="J155" s="103"/>
    </row>
    <row r="156" spans="1:10" ht="12.75">
      <c r="A156" s="89" t="s">
        <v>1380</v>
      </c>
      <c r="B156" s="90">
        <v>85</v>
      </c>
      <c r="C156" s="91" t="s">
        <v>619</v>
      </c>
      <c r="D156" s="283" t="s">
        <v>606</v>
      </c>
      <c r="E156" s="284" t="s">
        <v>606</v>
      </c>
      <c r="F156" s="220" t="s">
        <v>1381</v>
      </c>
      <c r="G156" s="221" t="s">
        <v>1382</v>
      </c>
      <c r="H156" s="237"/>
      <c r="I156" s="122" t="s">
        <v>1383</v>
      </c>
      <c r="J156" s="103"/>
    </row>
    <row r="157" spans="1:10" ht="12.75">
      <c r="A157" s="92" t="s">
        <v>347</v>
      </c>
      <c r="B157" s="116"/>
      <c r="C157" s="93" t="s">
        <v>457</v>
      </c>
      <c r="D157" s="285"/>
      <c r="E157" s="286"/>
      <c r="F157" s="222" t="s">
        <v>1384</v>
      </c>
      <c r="G157" s="223" t="s">
        <v>1385</v>
      </c>
      <c r="H157" s="238"/>
      <c r="I157" s="137" t="s">
        <v>1386</v>
      </c>
      <c r="J157" s="103"/>
    </row>
    <row r="158" spans="1:10" ht="12.75">
      <c r="A158" s="89" t="s">
        <v>1387</v>
      </c>
      <c r="B158" s="90">
        <v>88</v>
      </c>
      <c r="C158" s="91" t="s">
        <v>627</v>
      </c>
      <c r="D158" s="283" t="s">
        <v>606</v>
      </c>
      <c r="E158" s="284" t="s">
        <v>606</v>
      </c>
      <c r="F158" s="220" t="s">
        <v>1388</v>
      </c>
      <c r="G158" s="221" t="s">
        <v>1389</v>
      </c>
      <c r="H158" s="237"/>
      <c r="I158" s="122" t="s">
        <v>1390</v>
      </c>
      <c r="J158" s="103"/>
    </row>
    <row r="159" spans="1:10" ht="12.75">
      <c r="A159" s="92" t="s">
        <v>347</v>
      </c>
      <c r="B159" s="116"/>
      <c r="C159" s="93" t="s">
        <v>458</v>
      </c>
      <c r="D159" s="285"/>
      <c r="E159" s="286"/>
      <c r="F159" s="222" t="s">
        <v>1391</v>
      </c>
      <c r="G159" s="223" t="s">
        <v>1392</v>
      </c>
      <c r="H159" s="238"/>
      <c r="I159" s="137" t="s">
        <v>1393</v>
      </c>
      <c r="J159" s="103"/>
    </row>
    <row r="160" spans="1:10" ht="12.75">
      <c r="A160" s="89" t="s">
        <v>1394</v>
      </c>
      <c r="B160" s="90">
        <v>87</v>
      </c>
      <c r="C160" s="91" t="s">
        <v>638</v>
      </c>
      <c r="D160" s="283" t="s">
        <v>606</v>
      </c>
      <c r="E160" s="284" t="s">
        <v>606</v>
      </c>
      <c r="F160" s="220" t="s">
        <v>1395</v>
      </c>
      <c r="G160" s="221" t="s">
        <v>1396</v>
      </c>
      <c r="H160" s="237" t="s">
        <v>1397</v>
      </c>
      <c r="I160" s="122" t="s">
        <v>1398</v>
      </c>
      <c r="J160" s="103"/>
    </row>
    <row r="161" spans="1:10" ht="12.75">
      <c r="A161" s="92" t="s">
        <v>347</v>
      </c>
      <c r="B161" s="116"/>
      <c r="C161" s="93" t="s">
        <v>464</v>
      </c>
      <c r="D161" s="285"/>
      <c r="E161" s="286"/>
      <c r="F161" s="222" t="s">
        <v>1399</v>
      </c>
      <c r="G161" s="223" t="s">
        <v>1400</v>
      </c>
      <c r="H161" s="238"/>
      <c r="I161" s="137" t="s">
        <v>1401</v>
      </c>
      <c r="J161" s="103"/>
    </row>
    <row r="162" spans="1:10" ht="12.75">
      <c r="A162" s="89" t="s">
        <v>1402</v>
      </c>
      <c r="B162" s="90">
        <v>65</v>
      </c>
      <c r="C162" s="91" t="s">
        <v>668</v>
      </c>
      <c r="D162" s="283" t="s">
        <v>606</v>
      </c>
      <c r="E162" s="284" t="s">
        <v>606</v>
      </c>
      <c r="F162" s="220" t="s">
        <v>1158</v>
      </c>
      <c r="G162" s="221" t="s">
        <v>1159</v>
      </c>
      <c r="H162" s="237"/>
      <c r="I162" s="122" t="s">
        <v>1160</v>
      </c>
      <c r="J162" s="293" t="s">
        <v>1414</v>
      </c>
    </row>
    <row r="163" spans="1:10" ht="12.75">
      <c r="A163" s="92" t="s">
        <v>398</v>
      </c>
      <c r="B163" s="116"/>
      <c r="C163" s="93" t="s">
        <v>246</v>
      </c>
      <c r="D163" s="285"/>
      <c r="E163" s="286"/>
      <c r="F163" s="222" t="s">
        <v>1403</v>
      </c>
      <c r="G163" s="223" t="s">
        <v>1404</v>
      </c>
      <c r="H163" s="238"/>
      <c r="I163" s="137" t="s">
        <v>1163</v>
      </c>
      <c r="J163" s="103"/>
    </row>
    <row r="164" spans="1:10" ht="12.75">
      <c r="A164" s="89" t="s">
        <v>1405</v>
      </c>
      <c r="B164" s="90">
        <v>64</v>
      </c>
      <c r="C164" s="91" t="s">
        <v>667</v>
      </c>
      <c r="D164" s="283" t="s">
        <v>606</v>
      </c>
      <c r="E164" s="284" t="s">
        <v>606</v>
      </c>
      <c r="F164" s="220" t="s">
        <v>1164</v>
      </c>
      <c r="G164" s="221" t="s">
        <v>1165</v>
      </c>
      <c r="H164" s="237"/>
      <c r="I164" s="122" t="s">
        <v>1166</v>
      </c>
      <c r="J164" s="293" t="s">
        <v>1414</v>
      </c>
    </row>
    <row r="165" spans="1:10" ht="12.75">
      <c r="A165" s="92" t="s">
        <v>384</v>
      </c>
      <c r="B165" s="116"/>
      <c r="C165" s="93" t="s">
        <v>444</v>
      </c>
      <c r="D165" s="285"/>
      <c r="E165" s="286"/>
      <c r="F165" s="222" t="s">
        <v>1406</v>
      </c>
      <c r="G165" s="223" t="s">
        <v>1407</v>
      </c>
      <c r="H165" s="238"/>
      <c r="I165" s="137" t="s">
        <v>1167</v>
      </c>
      <c r="J165" s="103"/>
    </row>
    <row r="166" spans="1:10" ht="12.75">
      <c r="A166" s="89" t="s">
        <v>1408</v>
      </c>
      <c r="B166" s="90">
        <v>60</v>
      </c>
      <c r="C166" s="91" t="s">
        <v>663</v>
      </c>
      <c r="D166" s="283" t="s">
        <v>606</v>
      </c>
      <c r="E166" s="284" t="s">
        <v>606</v>
      </c>
      <c r="F166" s="220" t="s">
        <v>1104</v>
      </c>
      <c r="G166" s="221" t="s">
        <v>1409</v>
      </c>
      <c r="H166" s="237" t="s">
        <v>1410</v>
      </c>
      <c r="I166" s="122" t="s">
        <v>1411</v>
      </c>
      <c r="J166" s="103"/>
    </row>
    <row r="167" spans="1:10" ht="12.75">
      <c r="A167" s="92" t="s">
        <v>382</v>
      </c>
      <c r="B167" s="116"/>
      <c r="C167" s="93" t="s">
        <v>434</v>
      </c>
      <c r="D167" s="285"/>
      <c r="E167" s="286"/>
      <c r="F167" s="222" t="s">
        <v>1198</v>
      </c>
      <c r="G167" s="223" t="s">
        <v>1412</v>
      </c>
      <c r="H167" s="238"/>
      <c r="I167" s="137" t="s">
        <v>1413</v>
      </c>
      <c r="J167" s="103"/>
    </row>
  </sheetData>
  <mergeCells count="4">
    <mergeCell ref="A2:I2"/>
    <mergeCell ref="A3:I3"/>
    <mergeCell ref="A4:I4"/>
    <mergeCell ref="D6:G6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R169"/>
  <sheetViews>
    <sheetView workbookViewId="0" topLeftCell="A1">
      <pane ySplit="7" topLeftCell="BM161" activePane="bottomLeft" state="frozen"/>
      <selection pane="topLeft" activeCell="A1" sqref="A1"/>
      <selection pane="bottomLeft" activeCell="A169" sqref="A169"/>
    </sheetView>
  </sheetViews>
  <sheetFormatPr defaultColWidth="9.140625" defaultRowHeight="12.75"/>
  <cols>
    <col min="1" max="1" width="7.140625" style="86" customWidth="1"/>
    <col min="2" max="2" width="4.28125" style="86" customWidth="1"/>
    <col min="3" max="3" width="23.421875" style="86" customWidth="1"/>
    <col min="4" max="16" width="6.7109375" style="86" customWidth="1"/>
    <col min="17" max="17" width="14.57421875" style="86" customWidth="1"/>
    <col min="18" max="18" width="9.140625" style="86" customWidth="1"/>
  </cols>
  <sheetData>
    <row r="1" spans="1:17" ht="12.75" customHeight="1">
      <c r="A1" s="119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ht="15.75">
      <c r="A2" s="298" t="str">
        <f>Startlist!$F4</f>
        <v>Tartu Rally 2014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</row>
    <row r="3" spans="1:17" ht="15">
      <c r="A3" s="299" t="str">
        <f>Startlist!$F5</f>
        <v>September 12.-13.2014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</row>
    <row r="4" spans="1:17" ht="15">
      <c r="A4" s="299" t="str">
        <f>Startlist!$F6</f>
        <v>Tartu, Tartumaa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</row>
    <row r="5" spans="1:17" ht="15">
      <c r="A5" s="11" t="s">
        <v>351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ht="12.75">
      <c r="A6" s="70" t="s">
        <v>361</v>
      </c>
      <c r="B6" s="62" t="s">
        <v>362</v>
      </c>
      <c r="C6" s="63" t="s">
        <v>363</v>
      </c>
      <c r="D6" s="300" t="s">
        <v>400</v>
      </c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2"/>
      <c r="P6" s="61" t="s">
        <v>372</v>
      </c>
      <c r="Q6" s="61" t="s">
        <v>387</v>
      </c>
    </row>
    <row r="7" spans="1:17" ht="12.75">
      <c r="A7" s="69" t="s">
        <v>389</v>
      </c>
      <c r="B7" s="64"/>
      <c r="C7" s="65" t="s">
        <v>359</v>
      </c>
      <c r="D7" s="66" t="s">
        <v>364</v>
      </c>
      <c r="E7" s="94" t="s">
        <v>365</v>
      </c>
      <c r="F7" s="94" t="s">
        <v>366</v>
      </c>
      <c r="G7" s="94" t="s">
        <v>367</v>
      </c>
      <c r="H7" s="94" t="s">
        <v>368</v>
      </c>
      <c r="I7" s="94" t="s">
        <v>369</v>
      </c>
      <c r="J7" s="94" t="s">
        <v>370</v>
      </c>
      <c r="K7" s="94" t="s">
        <v>393</v>
      </c>
      <c r="L7" s="94" t="s">
        <v>491</v>
      </c>
      <c r="M7" s="139" t="s">
        <v>492</v>
      </c>
      <c r="N7" s="139" t="s">
        <v>187</v>
      </c>
      <c r="O7" s="67">
        <v>12</v>
      </c>
      <c r="P7" s="68"/>
      <c r="Q7" s="69" t="s">
        <v>388</v>
      </c>
    </row>
    <row r="8" spans="1:18" ht="12.75">
      <c r="A8" s="89" t="s">
        <v>604</v>
      </c>
      <c r="B8" s="115">
        <v>1</v>
      </c>
      <c r="C8" s="91" t="s">
        <v>605</v>
      </c>
      <c r="D8" s="283" t="s">
        <v>606</v>
      </c>
      <c r="E8" s="284" t="s">
        <v>606</v>
      </c>
      <c r="F8" s="130" t="s">
        <v>904</v>
      </c>
      <c r="G8" s="130" t="s">
        <v>905</v>
      </c>
      <c r="H8" s="130" t="s">
        <v>1424</v>
      </c>
      <c r="I8" s="130" t="s">
        <v>1560</v>
      </c>
      <c r="J8" s="130" t="s">
        <v>1561</v>
      </c>
      <c r="K8" s="130" t="s">
        <v>1906</v>
      </c>
      <c r="L8" s="130" t="s">
        <v>1907</v>
      </c>
      <c r="M8" s="130" t="s">
        <v>1908</v>
      </c>
      <c r="N8" s="130" t="s">
        <v>2171</v>
      </c>
      <c r="O8" s="131" t="s">
        <v>2172</v>
      </c>
      <c r="P8" s="121"/>
      <c r="Q8" s="122" t="s">
        <v>2173</v>
      </c>
      <c r="R8" s="103"/>
    </row>
    <row r="9" spans="1:18" ht="12.75">
      <c r="A9" s="92" t="s">
        <v>394</v>
      </c>
      <c r="B9" s="116"/>
      <c r="C9" s="93" t="s">
        <v>406</v>
      </c>
      <c r="D9" s="285"/>
      <c r="E9" s="286"/>
      <c r="F9" s="134" t="s">
        <v>907</v>
      </c>
      <c r="G9" s="134" t="s">
        <v>908</v>
      </c>
      <c r="H9" s="134" t="s">
        <v>907</v>
      </c>
      <c r="I9" s="134" t="s">
        <v>908</v>
      </c>
      <c r="J9" s="134" t="s">
        <v>907</v>
      </c>
      <c r="K9" s="134" t="s">
        <v>908</v>
      </c>
      <c r="L9" s="134" t="s">
        <v>908</v>
      </c>
      <c r="M9" s="134" t="s">
        <v>908</v>
      </c>
      <c r="N9" s="134" t="s">
        <v>912</v>
      </c>
      <c r="O9" s="135" t="s">
        <v>908</v>
      </c>
      <c r="P9" s="136"/>
      <c r="Q9" s="137" t="s">
        <v>909</v>
      </c>
      <c r="R9" s="103"/>
    </row>
    <row r="10" spans="1:18" ht="12.75">
      <c r="A10" s="89" t="s">
        <v>607</v>
      </c>
      <c r="B10" s="90">
        <v>3</v>
      </c>
      <c r="C10" s="91" t="s">
        <v>609</v>
      </c>
      <c r="D10" s="283" t="s">
        <v>606</v>
      </c>
      <c r="E10" s="284" t="s">
        <v>606</v>
      </c>
      <c r="F10" s="130" t="s">
        <v>910</v>
      </c>
      <c r="G10" s="130" t="s">
        <v>905</v>
      </c>
      <c r="H10" s="130" t="s">
        <v>1425</v>
      </c>
      <c r="I10" s="130" t="s">
        <v>1562</v>
      </c>
      <c r="J10" s="130" t="s">
        <v>1563</v>
      </c>
      <c r="K10" s="130" t="s">
        <v>1909</v>
      </c>
      <c r="L10" s="130" t="s">
        <v>1907</v>
      </c>
      <c r="M10" s="130" t="s">
        <v>1908</v>
      </c>
      <c r="N10" s="130" t="s">
        <v>2174</v>
      </c>
      <c r="O10" s="131" t="s">
        <v>2175</v>
      </c>
      <c r="P10" s="121"/>
      <c r="Q10" s="122" t="s">
        <v>2176</v>
      </c>
      <c r="R10" s="103"/>
    </row>
    <row r="11" spans="1:18" ht="12.75">
      <c r="A11" s="92" t="s">
        <v>394</v>
      </c>
      <c r="B11" s="116"/>
      <c r="C11" s="93" t="s">
        <v>406</v>
      </c>
      <c r="D11" s="285"/>
      <c r="E11" s="286"/>
      <c r="F11" s="134" t="s">
        <v>912</v>
      </c>
      <c r="G11" s="134" t="s">
        <v>908</v>
      </c>
      <c r="H11" s="134" t="s">
        <v>912</v>
      </c>
      <c r="I11" s="134" t="s">
        <v>907</v>
      </c>
      <c r="J11" s="134" t="s">
        <v>908</v>
      </c>
      <c r="K11" s="134" t="s">
        <v>912</v>
      </c>
      <c r="L11" s="134" t="s">
        <v>908</v>
      </c>
      <c r="M11" s="134" t="s">
        <v>908</v>
      </c>
      <c r="N11" s="134" t="s">
        <v>908</v>
      </c>
      <c r="O11" s="135" t="s">
        <v>907</v>
      </c>
      <c r="P11" s="136"/>
      <c r="Q11" s="137" t="s">
        <v>2177</v>
      </c>
      <c r="R11" s="103"/>
    </row>
    <row r="12" spans="1:18" ht="12.75">
      <c r="A12" s="127" t="s">
        <v>914</v>
      </c>
      <c r="B12" s="128">
        <v>6</v>
      </c>
      <c r="C12" s="129" t="s">
        <v>612</v>
      </c>
      <c r="D12" s="283" t="s">
        <v>606</v>
      </c>
      <c r="E12" s="284" t="s">
        <v>606</v>
      </c>
      <c r="F12" s="130" t="s">
        <v>921</v>
      </c>
      <c r="G12" s="130" t="s">
        <v>922</v>
      </c>
      <c r="H12" s="130" t="s">
        <v>1427</v>
      </c>
      <c r="I12" s="130" t="s">
        <v>1566</v>
      </c>
      <c r="J12" s="130" t="s">
        <v>1567</v>
      </c>
      <c r="K12" s="130" t="s">
        <v>1910</v>
      </c>
      <c r="L12" s="130" t="s">
        <v>1911</v>
      </c>
      <c r="M12" s="130" t="s">
        <v>1912</v>
      </c>
      <c r="N12" s="130" t="s">
        <v>2178</v>
      </c>
      <c r="O12" s="131" t="s">
        <v>2175</v>
      </c>
      <c r="P12" s="121"/>
      <c r="Q12" s="122" t="s">
        <v>2179</v>
      </c>
      <c r="R12" s="103"/>
    </row>
    <row r="13" spans="1:18" ht="12.75">
      <c r="A13" s="123" t="s">
        <v>394</v>
      </c>
      <c r="B13" s="132"/>
      <c r="C13" s="133" t="s">
        <v>405</v>
      </c>
      <c r="D13" s="285"/>
      <c r="E13" s="286"/>
      <c r="F13" s="134" t="s">
        <v>924</v>
      </c>
      <c r="G13" s="134" t="s">
        <v>925</v>
      </c>
      <c r="H13" s="134" t="s">
        <v>924</v>
      </c>
      <c r="I13" s="134" t="s">
        <v>925</v>
      </c>
      <c r="J13" s="134" t="s">
        <v>925</v>
      </c>
      <c r="K13" s="134" t="s">
        <v>907</v>
      </c>
      <c r="L13" s="134" t="s">
        <v>912</v>
      </c>
      <c r="M13" s="134" t="s">
        <v>912</v>
      </c>
      <c r="N13" s="134" t="s">
        <v>907</v>
      </c>
      <c r="O13" s="135" t="s">
        <v>907</v>
      </c>
      <c r="P13" s="136"/>
      <c r="Q13" s="137" t="s">
        <v>1083</v>
      </c>
      <c r="R13" s="103"/>
    </row>
    <row r="14" spans="1:18" ht="12.75">
      <c r="A14" s="127" t="s">
        <v>920</v>
      </c>
      <c r="B14" s="128">
        <v>7</v>
      </c>
      <c r="C14" s="129" t="s">
        <v>613</v>
      </c>
      <c r="D14" s="283" t="s">
        <v>606</v>
      </c>
      <c r="E14" s="284" t="s">
        <v>606</v>
      </c>
      <c r="F14" s="130" t="s">
        <v>980</v>
      </c>
      <c r="G14" s="130" t="s">
        <v>915</v>
      </c>
      <c r="H14" s="130" t="s">
        <v>1432</v>
      </c>
      <c r="I14" s="130" t="s">
        <v>1570</v>
      </c>
      <c r="J14" s="130" t="s">
        <v>1571</v>
      </c>
      <c r="K14" s="130" t="s">
        <v>1913</v>
      </c>
      <c r="L14" s="130" t="s">
        <v>1563</v>
      </c>
      <c r="M14" s="130" t="s">
        <v>1914</v>
      </c>
      <c r="N14" s="130" t="s">
        <v>2180</v>
      </c>
      <c r="O14" s="131" t="s">
        <v>2181</v>
      </c>
      <c r="P14" s="121"/>
      <c r="Q14" s="122" t="s">
        <v>2182</v>
      </c>
      <c r="R14" s="103"/>
    </row>
    <row r="15" spans="1:18" ht="12.75">
      <c r="A15" s="123" t="s">
        <v>394</v>
      </c>
      <c r="B15" s="132"/>
      <c r="C15" s="133" t="s">
        <v>406</v>
      </c>
      <c r="D15" s="285"/>
      <c r="E15" s="286"/>
      <c r="F15" s="134" t="s">
        <v>1176</v>
      </c>
      <c r="G15" s="134" t="s">
        <v>912</v>
      </c>
      <c r="H15" s="134" t="s">
        <v>925</v>
      </c>
      <c r="I15" s="134" t="s">
        <v>918</v>
      </c>
      <c r="J15" s="134" t="s">
        <v>924</v>
      </c>
      <c r="K15" s="134" t="s">
        <v>924</v>
      </c>
      <c r="L15" s="134" t="s">
        <v>924</v>
      </c>
      <c r="M15" s="134" t="s">
        <v>924</v>
      </c>
      <c r="N15" s="134" t="s">
        <v>925</v>
      </c>
      <c r="O15" s="135" t="s">
        <v>925</v>
      </c>
      <c r="P15" s="136"/>
      <c r="Q15" s="137" t="s">
        <v>2183</v>
      </c>
      <c r="R15" s="103"/>
    </row>
    <row r="16" spans="1:18" ht="12.75">
      <c r="A16" s="127" t="s">
        <v>1915</v>
      </c>
      <c r="B16" s="128">
        <v>19</v>
      </c>
      <c r="C16" s="129" t="s">
        <v>624</v>
      </c>
      <c r="D16" s="283" t="s">
        <v>606</v>
      </c>
      <c r="E16" s="284" t="s">
        <v>606</v>
      </c>
      <c r="F16" s="130" t="s">
        <v>950</v>
      </c>
      <c r="G16" s="130" t="s">
        <v>951</v>
      </c>
      <c r="H16" s="130" t="s">
        <v>1434</v>
      </c>
      <c r="I16" s="130" t="s">
        <v>1586</v>
      </c>
      <c r="J16" s="130" t="s">
        <v>1578</v>
      </c>
      <c r="K16" s="130" t="s">
        <v>1925</v>
      </c>
      <c r="L16" s="130" t="s">
        <v>1926</v>
      </c>
      <c r="M16" s="130" t="s">
        <v>1927</v>
      </c>
      <c r="N16" s="130" t="s">
        <v>2184</v>
      </c>
      <c r="O16" s="131" t="s">
        <v>2185</v>
      </c>
      <c r="P16" s="121"/>
      <c r="Q16" s="122" t="s">
        <v>2186</v>
      </c>
      <c r="R16" s="103"/>
    </row>
    <row r="17" spans="1:18" ht="12.75">
      <c r="A17" s="123" t="s">
        <v>397</v>
      </c>
      <c r="B17" s="132"/>
      <c r="C17" s="133" t="s">
        <v>443</v>
      </c>
      <c r="D17" s="285"/>
      <c r="E17" s="286"/>
      <c r="F17" s="134" t="s">
        <v>953</v>
      </c>
      <c r="G17" s="134" t="s">
        <v>953</v>
      </c>
      <c r="H17" s="134" t="s">
        <v>1435</v>
      </c>
      <c r="I17" s="134" t="s">
        <v>976</v>
      </c>
      <c r="J17" s="134" t="s">
        <v>947</v>
      </c>
      <c r="K17" s="134" t="s">
        <v>940</v>
      </c>
      <c r="L17" s="134" t="s">
        <v>1928</v>
      </c>
      <c r="M17" s="134" t="s">
        <v>1924</v>
      </c>
      <c r="N17" s="134" t="s">
        <v>1924</v>
      </c>
      <c r="O17" s="135" t="s">
        <v>1924</v>
      </c>
      <c r="P17" s="136"/>
      <c r="Q17" s="137" t="s">
        <v>2187</v>
      </c>
      <c r="R17" s="103"/>
    </row>
    <row r="18" spans="1:18" ht="12.75">
      <c r="A18" s="127" t="s">
        <v>1920</v>
      </c>
      <c r="B18" s="128">
        <v>11</v>
      </c>
      <c r="C18" s="129" t="s">
        <v>617</v>
      </c>
      <c r="D18" s="283" t="s">
        <v>606</v>
      </c>
      <c r="E18" s="284" t="s">
        <v>606</v>
      </c>
      <c r="F18" s="130" t="s">
        <v>962</v>
      </c>
      <c r="G18" s="130" t="s">
        <v>963</v>
      </c>
      <c r="H18" s="130" t="s">
        <v>1436</v>
      </c>
      <c r="I18" s="130" t="s">
        <v>1575</v>
      </c>
      <c r="J18" s="130" t="s">
        <v>1576</v>
      </c>
      <c r="K18" s="130" t="s">
        <v>1921</v>
      </c>
      <c r="L18" s="130" t="s">
        <v>1922</v>
      </c>
      <c r="M18" s="130" t="s">
        <v>1923</v>
      </c>
      <c r="N18" s="130" t="s">
        <v>2195</v>
      </c>
      <c r="O18" s="131" t="s">
        <v>2196</v>
      </c>
      <c r="P18" s="121"/>
      <c r="Q18" s="122" t="s">
        <v>2197</v>
      </c>
      <c r="R18" s="103"/>
    </row>
    <row r="19" spans="1:18" ht="12.75">
      <c r="A19" s="123" t="s">
        <v>398</v>
      </c>
      <c r="B19" s="132"/>
      <c r="C19" s="133" t="s">
        <v>436</v>
      </c>
      <c r="D19" s="285"/>
      <c r="E19" s="286"/>
      <c r="F19" s="134" t="s">
        <v>959</v>
      </c>
      <c r="G19" s="134" t="s">
        <v>1012</v>
      </c>
      <c r="H19" s="134" t="s">
        <v>976</v>
      </c>
      <c r="I19" s="134" t="s">
        <v>1439</v>
      </c>
      <c r="J19" s="134" t="s">
        <v>940</v>
      </c>
      <c r="K19" s="134" t="s">
        <v>1924</v>
      </c>
      <c r="L19" s="134" t="s">
        <v>1924</v>
      </c>
      <c r="M19" s="134" t="s">
        <v>947</v>
      </c>
      <c r="N19" s="134" t="s">
        <v>940</v>
      </c>
      <c r="O19" s="135" t="s">
        <v>1435</v>
      </c>
      <c r="P19" s="136"/>
      <c r="Q19" s="137" t="s">
        <v>2198</v>
      </c>
      <c r="R19" s="103"/>
    </row>
    <row r="20" spans="1:18" ht="12.75">
      <c r="A20" s="127" t="s">
        <v>2199</v>
      </c>
      <c r="B20" s="128">
        <v>8</v>
      </c>
      <c r="C20" s="129" t="s">
        <v>614</v>
      </c>
      <c r="D20" s="283" t="s">
        <v>606</v>
      </c>
      <c r="E20" s="284" t="s">
        <v>606</v>
      </c>
      <c r="F20" s="130" t="s">
        <v>943</v>
      </c>
      <c r="G20" s="130" t="s">
        <v>944</v>
      </c>
      <c r="H20" s="130" t="s">
        <v>1433</v>
      </c>
      <c r="I20" s="130" t="s">
        <v>1580</v>
      </c>
      <c r="J20" s="130" t="s">
        <v>1581</v>
      </c>
      <c r="K20" s="130" t="s">
        <v>1929</v>
      </c>
      <c r="L20" s="130" t="s">
        <v>1930</v>
      </c>
      <c r="M20" s="130" t="s">
        <v>1931</v>
      </c>
      <c r="N20" s="130" t="s">
        <v>1364</v>
      </c>
      <c r="O20" s="131" t="s">
        <v>2188</v>
      </c>
      <c r="P20" s="121"/>
      <c r="Q20" s="122" t="s">
        <v>2189</v>
      </c>
      <c r="R20" s="103"/>
    </row>
    <row r="21" spans="1:18" ht="12.75">
      <c r="A21" s="123" t="s">
        <v>397</v>
      </c>
      <c r="B21" s="132"/>
      <c r="C21" s="133" t="s">
        <v>409</v>
      </c>
      <c r="D21" s="285"/>
      <c r="E21" s="286"/>
      <c r="F21" s="134" t="s">
        <v>946</v>
      </c>
      <c r="G21" s="134" t="s">
        <v>947</v>
      </c>
      <c r="H21" s="134" t="s">
        <v>947</v>
      </c>
      <c r="I21" s="134" t="s">
        <v>946</v>
      </c>
      <c r="J21" s="134" t="s">
        <v>1778</v>
      </c>
      <c r="K21" s="134" t="s">
        <v>1932</v>
      </c>
      <c r="L21" s="134" t="s">
        <v>1919</v>
      </c>
      <c r="M21" s="134" t="s">
        <v>1928</v>
      </c>
      <c r="N21" s="134" t="s">
        <v>1932</v>
      </c>
      <c r="O21" s="135" t="s">
        <v>1928</v>
      </c>
      <c r="P21" s="136"/>
      <c r="Q21" s="137" t="s">
        <v>2190</v>
      </c>
      <c r="R21" s="103"/>
    </row>
    <row r="22" spans="1:18" ht="12.75">
      <c r="A22" s="127" t="s">
        <v>2200</v>
      </c>
      <c r="B22" s="128">
        <v>18</v>
      </c>
      <c r="C22" s="129" t="s">
        <v>623</v>
      </c>
      <c r="D22" s="283" t="s">
        <v>606</v>
      </c>
      <c r="E22" s="284" t="s">
        <v>606</v>
      </c>
      <c r="F22" s="130" t="s">
        <v>967</v>
      </c>
      <c r="G22" s="130" t="s">
        <v>968</v>
      </c>
      <c r="H22" s="130" t="s">
        <v>1437</v>
      </c>
      <c r="I22" s="130" t="s">
        <v>1587</v>
      </c>
      <c r="J22" s="130" t="s">
        <v>1588</v>
      </c>
      <c r="K22" s="130" t="s">
        <v>1933</v>
      </c>
      <c r="L22" s="130" t="s">
        <v>1934</v>
      </c>
      <c r="M22" s="130" t="s">
        <v>1935</v>
      </c>
      <c r="N22" s="130" t="s">
        <v>2201</v>
      </c>
      <c r="O22" s="131" t="s">
        <v>1923</v>
      </c>
      <c r="P22" s="121"/>
      <c r="Q22" s="122" t="s">
        <v>2202</v>
      </c>
      <c r="R22" s="103"/>
    </row>
    <row r="23" spans="1:18" ht="12.75">
      <c r="A23" s="123" t="s">
        <v>397</v>
      </c>
      <c r="B23" s="132"/>
      <c r="C23" s="133" t="s">
        <v>455</v>
      </c>
      <c r="D23" s="285"/>
      <c r="E23" s="286"/>
      <c r="F23" s="134" t="s">
        <v>970</v>
      </c>
      <c r="G23" s="134" t="s">
        <v>1013</v>
      </c>
      <c r="H23" s="134" t="s">
        <v>1013</v>
      </c>
      <c r="I23" s="134" t="s">
        <v>970</v>
      </c>
      <c r="J23" s="134" t="s">
        <v>976</v>
      </c>
      <c r="K23" s="134" t="s">
        <v>1936</v>
      </c>
      <c r="L23" s="134" t="s">
        <v>1936</v>
      </c>
      <c r="M23" s="134" t="s">
        <v>1937</v>
      </c>
      <c r="N23" s="134" t="s">
        <v>1936</v>
      </c>
      <c r="O23" s="135" t="s">
        <v>1936</v>
      </c>
      <c r="P23" s="136"/>
      <c r="Q23" s="137" t="s">
        <v>2203</v>
      </c>
      <c r="R23" s="103"/>
    </row>
    <row r="24" spans="1:18" ht="12.75">
      <c r="A24" s="127" t="s">
        <v>949</v>
      </c>
      <c r="B24" s="128">
        <v>24</v>
      </c>
      <c r="C24" s="129" t="s">
        <v>629</v>
      </c>
      <c r="D24" s="283" t="s">
        <v>606</v>
      </c>
      <c r="E24" s="284" t="s">
        <v>606</v>
      </c>
      <c r="F24" s="130" t="s">
        <v>989</v>
      </c>
      <c r="G24" s="130" t="s">
        <v>990</v>
      </c>
      <c r="H24" s="130" t="s">
        <v>1445</v>
      </c>
      <c r="I24" s="130" t="s">
        <v>1589</v>
      </c>
      <c r="J24" s="130" t="s">
        <v>1590</v>
      </c>
      <c r="K24" s="130" t="s">
        <v>1949</v>
      </c>
      <c r="L24" s="130" t="s">
        <v>1950</v>
      </c>
      <c r="M24" s="130" t="s">
        <v>1951</v>
      </c>
      <c r="N24" s="130" t="s">
        <v>2204</v>
      </c>
      <c r="O24" s="131" t="s">
        <v>2205</v>
      </c>
      <c r="P24" s="121"/>
      <c r="Q24" s="122" t="s">
        <v>2206</v>
      </c>
      <c r="R24" s="103"/>
    </row>
    <row r="25" spans="1:18" ht="12.75">
      <c r="A25" s="123" t="s">
        <v>398</v>
      </c>
      <c r="B25" s="132"/>
      <c r="C25" s="133" t="s">
        <v>436</v>
      </c>
      <c r="D25" s="285"/>
      <c r="E25" s="286"/>
      <c r="F25" s="134" t="s">
        <v>987</v>
      </c>
      <c r="G25" s="134" t="s">
        <v>1034</v>
      </c>
      <c r="H25" s="134" t="s">
        <v>1446</v>
      </c>
      <c r="I25" s="134" t="s">
        <v>1031</v>
      </c>
      <c r="J25" s="134" t="s">
        <v>1591</v>
      </c>
      <c r="K25" s="134" t="s">
        <v>1591</v>
      </c>
      <c r="L25" s="134" t="s">
        <v>1579</v>
      </c>
      <c r="M25" s="134" t="s">
        <v>1013</v>
      </c>
      <c r="N25" s="134" t="s">
        <v>1591</v>
      </c>
      <c r="O25" s="135" t="s">
        <v>2207</v>
      </c>
      <c r="P25" s="136"/>
      <c r="Q25" s="137" t="s">
        <v>2208</v>
      </c>
      <c r="R25" s="103"/>
    </row>
    <row r="26" spans="1:18" ht="12.75">
      <c r="A26" s="127" t="s">
        <v>2209</v>
      </c>
      <c r="B26" s="128">
        <v>30</v>
      </c>
      <c r="C26" s="129" t="s">
        <v>635</v>
      </c>
      <c r="D26" s="283" t="s">
        <v>606</v>
      </c>
      <c r="E26" s="284" t="s">
        <v>606</v>
      </c>
      <c r="F26" s="130" t="s">
        <v>1009</v>
      </c>
      <c r="G26" s="130" t="s">
        <v>1092</v>
      </c>
      <c r="H26" s="130" t="s">
        <v>1449</v>
      </c>
      <c r="I26" s="130" t="s">
        <v>1691</v>
      </c>
      <c r="J26" s="130" t="s">
        <v>1692</v>
      </c>
      <c r="K26" s="130" t="s">
        <v>1952</v>
      </c>
      <c r="L26" s="130" t="s">
        <v>1953</v>
      </c>
      <c r="M26" s="130" t="s">
        <v>1954</v>
      </c>
      <c r="N26" s="130" t="s">
        <v>1964</v>
      </c>
      <c r="O26" s="131" t="s">
        <v>2210</v>
      </c>
      <c r="P26" s="121"/>
      <c r="Q26" s="122" t="s">
        <v>2211</v>
      </c>
      <c r="R26" s="103"/>
    </row>
    <row r="27" spans="1:18" ht="12.75">
      <c r="A27" s="123" t="s">
        <v>394</v>
      </c>
      <c r="B27" s="132"/>
      <c r="C27" s="133" t="s">
        <v>193</v>
      </c>
      <c r="D27" s="285"/>
      <c r="E27" s="286"/>
      <c r="F27" s="134" t="s">
        <v>1093</v>
      </c>
      <c r="G27" s="134" t="s">
        <v>1094</v>
      </c>
      <c r="H27" s="134" t="s">
        <v>1450</v>
      </c>
      <c r="I27" s="134" t="s">
        <v>1693</v>
      </c>
      <c r="J27" s="134" t="s">
        <v>1694</v>
      </c>
      <c r="K27" s="134" t="s">
        <v>1955</v>
      </c>
      <c r="L27" s="134" t="s">
        <v>1945</v>
      </c>
      <c r="M27" s="134" t="s">
        <v>1948</v>
      </c>
      <c r="N27" s="134" t="s">
        <v>1944</v>
      </c>
      <c r="O27" s="135" t="s">
        <v>2212</v>
      </c>
      <c r="P27" s="136"/>
      <c r="Q27" s="137" t="s">
        <v>2213</v>
      </c>
      <c r="R27" s="103"/>
    </row>
    <row r="28" spans="1:18" ht="12.75">
      <c r="A28" s="127" t="s">
        <v>961</v>
      </c>
      <c r="B28" s="128">
        <v>15</v>
      </c>
      <c r="C28" s="129" t="s">
        <v>620</v>
      </c>
      <c r="D28" s="283" t="s">
        <v>606</v>
      </c>
      <c r="E28" s="284" t="s">
        <v>606</v>
      </c>
      <c r="F28" s="130" t="s">
        <v>983</v>
      </c>
      <c r="G28" s="130" t="s">
        <v>984</v>
      </c>
      <c r="H28" s="130" t="s">
        <v>1441</v>
      </c>
      <c r="I28" s="130" t="s">
        <v>1582</v>
      </c>
      <c r="J28" s="130" t="s">
        <v>1583</v>
      </c>
      <c r="K28" s="130" t="s">
        <v>1961</v>
      </c>
      <c r="L28" s="130" t="s">
        <v>1962</v>
      </c>
      <c r="M28" s="130" t="s">
        <v>1958</v>
      </c>
      <c r="N28" s="130" t="s">
        <v>1564</v>
      </c>
      <c r="O28" s="131" t="s">
        <v>2214</v>
      </c>
      <c r="P28" s="121"/>
      <c r="Q28" s="122" t="s">
        <v>2215</v>
      </c>
      <c r="R28" s="103"/>
    </row>
    <row r="29" spans="1:18" ht="12.75">
      <c r="A29" s="123" t="s">
        <v>403</v>
      </c>
      <c r="B29" s="132"/>
      <c r="C29" s="133" t="s">
        <v>330</v>
      </c>
      <c r="D29" s="285"/>
      <c r="E29" s="286"/>
      <c r="F29" s="134" t="s">
        <v>1026</v>
      </c>
      <c r="G29" s="134" t="s">
        <v>1027</v>
      </c>
      <c r="H29" s="134" t="s">
        <v>1444</v>
      </c>
      <c r="I29" s="134" t="s">
        <v>1696</v>
      </c>
      <c r="J29" s="134" t="s">
        <v>1596</v>
      </c>
      <c r="K29" s="134" t="s">
        <v>1065</v>
      </c>
      <c r="L29" s="134" t="s">
        <v>1698</v>
      </c>
      <c r="M29" s="134" t="s">
        <v>1963</v>
      </c>
      <c r="N29" s="134" t="s">
        <v>2216</v>
      </c>
      <c r="O29" s="135" t="s">
        <v>1959</v>
      </c>
      <c r="P29" s="136"/>
      <c r="Q29" s="137" t="s">
        <v>2217</v>
      </c>
      <c r="R29" s="103"/>
    </row>
    <row r="30" spans="1:18" ht="12.75">
      <c r="A30" s="127" t="s">
        <v>966</v>
      </c>
      <c r="B30" s="128">
        <v>23</v>
      </c>
      <c r="C30" s="129" t="s">
        <v>628</v>
      </c>
      <c r="D30" s="283" t="s">
        <v>606</v>
      </c>
      <c r="E30" s="284" t="s">
        <v>606</v>
      </c>
      <c r="F30" s="130" t="s">
        <v>1008</v>
      </c>
      <c r="G30" s="130" t="s">
        <v>1009</v>
      </c>
      <c r="H30" s="130" t="s">
        <v>1456</v>
      </c>
      <c r="I30" s="130" t="s">
        <v>1592</v>
      </c>
      <c r="J30" s="130" t="s">
        <v>1593</v>
      </c>
      <c r="K30" s="130" t="s">
        <v>1964</v>
      </c>
      <c r="L30" s="130" t="s">
        <v>1965</v>
      </c>
      <c r="M30" s="130" t="s">
        <v>1966</v>
      </c>
      <c r="N30" s="130" t="s">
        <v>2218</v>
      </c>
      <c r="O30" s="131" t="s">
        <v>2219</v>
      </c>
      <c r="P30" s="121"/>
      <c r="Q30" s="122" t="s">
        <v>2220</v>
      </c>
      <c r="R30" s="103"/>
    </row>
    <row r="31" spans="1:18" ht="12.75">
      <c r="A31" s="123" t="s">
        <v>398</v>
      </c>
      <c r="B31" s="132"/>
      <c r="C31" s="133" t="s">
        <v>436</v>
      </c>
      <c r="D31" s="285"/>
      <c r="E31" s="286"/>
      <c r="F31" s="134" t="s">
        <v>1143</v>
      </c>
      <c r="G31" s="134" t="s">
        <v>1156</v>
      </c>
      <c r="H31" s="134" t="s">
        <v>970</v>
      </c>
      <c r="I31" s="134" t="s">
        <v>1013</v>
      </c>
      <c r="J31" s="134" t="s">
        <v>1695</v>
      </c>
      <c r="K31" s="134" t="s">
        <v>1031</v>
      </c>
      <c r="L31" s="134" t="s">
        <v>1759</v>
      </c>
      <c r="M31" s="134" t="s">
        <v>1695</v>
      </c>
      <c r="N31" s="134" t="s">
        <v>2247</v>
      </c>
      <c r="O31" s="135" t="s">
        <v>2221</v>
      </c>
      <c r="P31" s="136"/>
      <c r="Q31" s="137" t="s">
        <v>2222</v>
      </c>
      <c r="R31" s="103"/>
    </row>
    <row r="32" spans="1:18" ht="12.75">
      <c r="A32" s="127" t="s">
        <v>1960</v>
      </c>
      <c r="B32" s="128">
        <v>27</v>
      </c>
      <c r="C32" s="129" t="s">
        <v>632</v>
      </c>
      <c r="D32" s="283" t="s">
        <v>606</v>
      </c>
      <c r="E32" s="284" t="s">
        <v>606</v>
      </c>
      <c r="F32" s="130" t="s">
        <v>1062</v>
      </c>
      <c r="G32" s="130" t="s">
        <v>1063</v>
      </c>
      <c r="H32" s="130" t="s">
        <v>1453</v>
      </c>
      <c r="I32" s="130" t="s">
        <v>1594</v>
      </c>
      <c r="J32" s="130" t="s">
        <v>1595</v>
      </c>
      <c r="K32" s="130" t="s">
        <v>1956</v>
      </c>
      <c r="L32" s="130" t="s">
        <v>1957</v>
      </c>
      <c r="M32" s="130" t="s">
        <v>1958</v>
      </c>
      <c r="N32" s="130" t="s">
        <v>2223</v>
      </c>
      <c r="O32" s="131" t="s">
        <v>2224</v>
      </c>
      <c r="P32" s="121"/>
      <c r="Q32" s="122" t="s">
        <v>2225</v>
      </c>
      <c r="R32" s="103"/>
    </row>
    <row r="33" spans="1:18" ht="12.75">
      <c r="A33" s="123" t="s">
        <v>384</v>
      </c>
      <c r="B33" s="132"/>
      <c r="C33" s="133" t="s">
        <v>441</v>
      </c>
      <c r="D33" s="285"/>
      <c r="E33" s="286"/>
      <c r="F33" s="134" t="s">
        <v>1065</v>
      </c>
      <c r="G33" s="134" t="s">
        <v>1155</v>
      </c>
      <c r="H33" s="134" t="s">
        <v>1454</v>
      </c>
      <c r="I33" s="134" t="s">
        <v>1444</v>
      </c>
      <c r="J33" s="134" t="s">
        <v>1012</v>
      </c>
      <c r="K33" s="134" t="s">
        <v>1444</v>
      </c>
      <c r="L33" s="134" t="s">
        <v>1959</v>
      </c>
      <c r="M33" s="134" t="s">
        <v>1012</v>
      </c>
      <c r="N33" s="134" t="s">
        <v>1997</v>
      </c>
      <c r="O33" s="135" t="s">
        <v>1444</v>
      </c>
      <c r="P33" s="136"/>
      <c r="Q33" s="137" t="s">
        <v>2226</v>
      </c>
      <c r="R33" s="103"/>
    </row>
    <row r="34" spans="1:18" ht="12.75">
      <c r="A34" s="127" t="s">
        <v>2227</v>
      </c>
      <c r="B34" s="128">
        <v>28</v>
      </c>
      <c r="C34" s="129" t="s">
        <v>633</v>
      </c>
      <c r="D34" s="283" t="s">
        <v>606</v>
      </c>
      <c r="E34" s="284" t="s">
        <v>606</v>
      </c>
      <c r="F34" s="130" t="s">
        <v>1022</v>
      </c>
      <c r="G34" s="130" t="s">
        <v>1043</v>
      </c>
      <c r="H34" s="130" t="s">
        <v>1455</v>
      </c>
      <c r="I34" s="130" t="s">
        <v>1599</v>
      </c>
      <c r="J34" s="130" t="s">
        <v>1600</v>
      </c>
      <c r="K34" s="130" t="s">
        <v>1967</v>
      </c>
      <c r="L34" s="130" t="s">
        <v>1968</v>
      </c>
      <c r="M34" s="130" t="s">
        <v>1969</v>
      </c>
      <c r="N34" s="130" t="s">
        <v>2228</v>
      </c>
      <c r="O34" s="131" t="s">
        <v>2039</v>
      </c>
      <c r="P34" s="121"/>
      <c r="Q34" s="122" t="s">
        <v>2229</v>
      </c>
      <c r="R34" s="103"/>
    </row>
    <row r="35" spans="1:18" ht="12.75">
      <c r="A35" s="123" t="s">
        <v>394</v>
      </c>
      <c r="B35" s="132"/>
      <c r="C35" s="133" t="s">
        <v>478</v>
      </c>
      <c r="D35" s="285"/>
      <c r="E35" s="286"/>
      <c r="F35" s="134" t="s">
        <v>996</v>
      </c>
      <c r="G35" s="134" t="s">
        <v>1045</v>
      </c>
      <c r="H35" s="134" t="s">
        <v>1497</v>
      </c>
      <c r="I35" s="134" t="s">
        <v>1700</v>
      </c>
      <c r="J35" s="134" t="s">
        <v>1701</v>
      </c>
      <c r="K35" s="134" t="s">
        <v>1970</v>
      </c>
      <c r="L35" s="134" t="s">
        <v>1970</v>
      </c>
      <c r="M35" s="134" t="s">
        <v>1723</v>
      </c>
      <c r="N35" s="134" t="s">
        <v>2248</v>
      </c>
      <c r="O35" s="135" t="s">
        <v>1988</v>
      </c>
      <c r="P35" s="136"/>
      <c r="Q35" s="137" t="s">
        <v>2230</v>
      </c>
      <c r="R35" s="103"/>
    </row>
    <row r="36" spans="1:18" ht="12.75">
      <c r="A36" s="127" t="s">
        <v>2249</v>
      </c>
      <c r="B36" s="128">
        <v>31</v>
      </c>
      <c r="C36" s="129" t="s">
        <v>636</v>
      </c>
      <c r="D36" s="283" t="s">
        <v>606</v>
      </c>
      <c r="E36" s="284" t="s">
        <v>606</v>
      </c>
      <c r="F36" s="130" t="s">
        <v>1116</v>
      </c>
      <c r="G36" s="130" t="s">
        <v>1036</v>
      </c>
      <c r="H36" s="130" t="s">
        <v>1447</v>
      </c>
      <c r="I36" s="130" t="s">
        <v>1702</v>
      </c>
      <c r="J36" s="130" t="s">
        <v>1703</v>
      </c>
      <c r="K36" s="130" t="s">
        <v>1971</v>
      </c>
      <c r="L36" s="130" t="s">
        <v>1972</v>
      </c>
      <c r="M36" s="130" t="s">
        <v>1973</v>
      </c>
      <c r="N36" s="130" t="s">
        <v>2250</v>
      </c>
      <c r="O36" s="131" t="s">
        <v>2251</v>
      </c>
      <c r="P36" s="121"/>
      <c r="Q36" s="122" t="s">
        <v>2252</v>
      </c>
      <c r="R36" s="103"/>
    </row>
    <row r="37" spans="1:18" ht="12.75">
      <c r="A37" s="123" t="s">
        <v>403</v>
      </c>
      <c r="B37" s="132"/>
      <c r="C37" s="133" t="s">
        <v>294</v>
      </c>
      <c r="D37" s="285"/>
      <c r="E37" s="286"/>
      <c r="F37" s="134" t="s">
        <v>1157</v>
      </c>
      <c r="G37" s="134" t="s">
        <v>1053</v>
      </c>
      <c r="H37" s="134" t="s">
        <v>1448</v>
      </c>
      <c r="I37" s="134" t="s">
        <v>1598</v>
      </c>
      <c r="J37" s="134" t="s">
        <v>1704</v>
      </c>
      <c r="K37" s="134" t="s">
        <v>2035</v>
      </c>
      <c r="L37" s="134" t="s">
        <v>1975</v>
      </c>
      <c r="M37" s="134" t="s">
        <v>959</v>
      </c>
      <c r="N37" s="134" t="s">
        <v>986</v>
      </c>
      <c r="O37" s="135" t="s">
        <v>1963</v>
      </c>
      <c r="P37" s="136"/>
      <c r="Q37" s="137" t="s">
        <v>2253</v>
      </c>
      <c r="R37" s="103"/>
    </row>
    <row r="38" spans="1:18" ht="12.75">
      <c r="A38" s="127" t="s">
        <v>2254</v>
      </c>
      <c r="B38" s="128">
        <v>16</v>
      </c>
      <c r="C38" s="129" t="s">
        <v>621</v>
      </c>
      <c r="D38" s="283" t="s">
        <v>606</v>
      </c>
      <c r="E38" s="284" t="s">
        <v>606</v>
      </c>
      <c r="F38" s="130" t="s">
        <v>999</v>
      </c>
      <c r="G38" s="130" t="s">
        <v>1000</v>
      </c>
      <c r="H38" s="130" t="s">
        <v>1438</v>
      </c>
      <c r="I38" s="130" t="s">
        <v>1577</v>
      </c>
      <c r="J38" s="130" t="s">
        <v>1578</v>
      </c>
      <c r="K38" s="130" t="s">
        <v>1938</v>
      </c>
      <c r="L38" s="130" t="s">
        <v>1939</v>
      </c>
      <c r="M38" s="130" t="s">
        <v>1940</v>
      </c>
      <c r="N38" s="130" t="s">
        <v>2231</v>
      </c>
      <c r="O38" s="131" t="s">
        <v>2232</v>
      </c>
      <c r="P38" s="121"/>
      <c r="Q38" s="122" t="s">
        <v>2233</v>
      </c>
      <c r="R38" s="103"/>
    </row>
    <row r="39" spans="1:18" ht="12.75">
      <c r="A39" s="123" t="s">
        <v>398</v>
      </c>
      <c r="B39" s="132"/>
      <c r="C39" s="133" t="s">
        <v>436</v>
      </c>
      <c r="D39" s="285"/>
      <c r="E39" s="286"/>
      <c r="F39" s="134" t="s">
        <v>1090</v>
      </c>
      <c r="G39" s="134" t="s">
        <v>1179</v>
      </c>
      <c r="H39" s="134" t="s">
        <v>1439</v>
      </c>
      <c r="I39" s="134" t="s">
        <v>1435</v>
      </c>
      <c r="J39" s="134" t="s">
        <v>1579</v>
      </c>
      <c r="K39" s="134" t="s">
        <v>1579</v>
      </c>
      <c r="L39" s="134" t="s">
        <v>2107</v>
      </c>
      <c r="M39" s="134" t="s">
        <v>976</v>
      </c>
      <c r="N39" s="134" t="s">
        <v>1579</v>
      </c>
      <c r="O39" s="135" t="s">
        <v>946</v>
      </c>
      <c r="P39" s="136"/>
      <c r="Q39" s="137" t="s">
        <v>2234</v>
      </c>
      <c r="R39" s="103"/>
    </row>
    <row r="40" spans="1:18" ht="12.75">
      <c r="A40" s="127" t="s">
        <v>1976</v>
      </c>
      <c r="B40" s="128">
        <v>20</v>
      </c>
      <c r="C40" s="129" t="s">
        <v>625</v>
      </c>
      <c r="D40" s="283" t="s">
        <v>606</v>
      </c>
      <c r="E40" s="284" t="s">
        <v>606</v>
      </c>
      <c r="F40" s="130" t="s">
        <v>973</v>
      </c>
      <c r="G40" s="130" t="s">
        <v>974</v>
      </c>
      <c r="H40" s="130" t="s">
        <v>1447</v>
      </c>
      <c r="I40" s="130" t="s">
        <v>1597</v>
      </c>
      <c r="J40" s="130" t="s">
        <v>1438</v>
      </c>
      <c r="K40" s="130" t="s">
        <v>1977</v>
      </c>
      <c r="L40" s="130" t="s">
        <v>1978</v>
      </c>
      <c r="M40" s="130" t="s">
        <v>1979</v>
      </c>
      <c r="N40" s="130" t="s">
        <v>2235</v>
      </c>
      <c r="O40" s="131" t="s">
        <v>2236</v>
      </c>
      <c r="P40" s="121"/>
      <c r="Q40" s="122" t="s">
        <v>2237</v>
      </c>
      <c r="R40" s="103"/>
    </row>
    <row r="41" spans="1:18" ht="12.75">
      <c r="A41" s="123" t="s">
        <v>403</v>
      </c>
      <c r="B41" s="132"/>
      <c r="C41" s="133" t="s">
        <v>294</v>
      </c>
      <c r="D41" s="285"/>
      <c r="E41" s="286"/>
      <c r="F41" s="134" t="s">
        <v>976</v>
      </c>
      <c r="G41" s="134" t="s">
        <v>986</v>
      </c>
      <c r="H41" s="134" t="s">
        <v>1448</v>
      </c>
      <c r="I41" s="134" t="s">
        <v>1699</v>
      </c>
      <c r="J41" s="134" t="s">
        <v>1604</v>
      </c>
      <c r="K41" s="134" t="s">
        <v>2022</v>
      </c>
      <c r="L41" s="134" t="s">
        <v>1443</v>
      </c>
      <c r="M41" s="134" t="s">
        <v>1448</v>
      </c>
      <c r="N41" s="134" t="s">
        <v>1027</v>
      </c>
      <c r="O41" s="135" t="s">
        <v>2013</v>
      </c>
      <c r="P41" s="136"/>
      <c r="Q41" s="137" t="s">
        <v>2238</v>
      </c>
      <c r="R41" s="103"/>
    </row>
    <row r="42" spans="1:18" ht="12.75">
      <c r="A42" s="127" t="s">
        <v>1980</v>
      </c>
      <c r="B42" s="128">
        <v>25</v>
      </c>
      <c r="C42" s="129" t="s">
        <v>630</v>
      </c>
      <c r="D42" s="283" t="s">
        <v>606</v>
      </c>
      <c r="E42" s="284" t="s">
        <v>606</v>
      </c>
      <c r="F42" s="130" t="s">
        <v>993</v>
      </c>
      <c r="G42" s="130" t="s">
        <v>994</v>
      </c>
      <c r="H42" s="130" t="s">
        <v>1451</v>
      </c>
      <c r="I42" s="130" t="s">
        <v>1601</v>
      </c>
      <c r="J42" s="130" t="s">
        <v>1602</v>
      </c>
      <c r="K42" s="130" t="s">
        <v>1981</v>
      </c>
      <c r="L42" s="130" t="s">
        <v>1982</v>
      </c>
      <c r="M42" s="130" t="s">
        <v>1016</v>
      </c>
      <c r="N42" s="130" t="s">
        <v>2239</v>
      </c>
      <c r="O42" s="131" t="s">
        <v>2240</v>
      </c>
      <c r="P42" s="121"/>
      <c r="Q42" s="122" t="s">
        <v>2241</v>
      </c>
      <c r="R42" s="103"/>
    </row>
    <row r="43" spans="1:18" ht="12.75">
      <c r="A43" s="123" t="s">
        <v>394</v>
      </c>
      <c r="B43" s="132"/>
      <c r="C43" s="133" t="s">
        <v>406</v>
      </c>
      <c r="D43" s="285"/>
      <c r="E43" s="286"/>
      <c r="F43" s="134" t="s">
        <v>997</v>
      </c>
      <c r="G43" s="134" t="s">
        <v>1048</v>
      </c>
      <c r="H43" s="134" t="s">
        <v>1452</v>
      </c>
      <c r="I43" s="134" t="s">
        <v>1708</v>
      </c>
      <c r="J43" s="134" t="s">
        <v>1780</v>
      </c>
      <c r="K43" s="134" t="s">
        <v>1693</v>
      </c>
      <c r="L43" s="134" t="s">
        <v>2036</v>
      </c>
      <c r="M43" s="134" t="s">
        <v>2037</v>
      </c>
      <c r="N43" s="134" t="s">
        <v>2034</v>
      </c>
      <c r="O43" s="135" t="s">
        <v>2036</v>
      </c>
      <c r="P43" s="136"/>
      <c r="Q43" s="137" t="s">
        <v>2242</v>
      </c>
      <c r="R43" s="103"/>
    </row>
    <row r="44" spans="1:18" ht="12.75">
      <c r="A44" s="127" t="s">
        <v>2255</v>
      </c>
      <c r="B44" s="128">
        <v>2</v>
      </c>
      <c r="C44" s="129" t="s">
        <v>608</v>
      </c>
      <c r="D44" s="283" t="s">
        <v>606</v>
      </c>
      <c r="E44" s="284" t="s">
        <v>606</v>
      </c>
      <c r="F44" s="130" t="s">
        <v>928</v>
      </c>
      <c r="G44" s="130" t="s">
        <v>929</v>
      </c>
      <c r="H44" s="130" t="s">
        <v>1429</v>
      </c>
      <c r="I44" s="130" t="s">
        <v>1564</v>
      </c>
      <c r="J44" s="130" t="s">
        <v>1565</v>
      </c>
      <c r="K44" s="130" t="s">
        <v>1941</v>
      </c>
      <c r="L44" s="130" t="s">
        <v>1942</v>
      </c>
      <c r="M44" s="130" t="s">
        <v>1943</v>
      </c>
      <c r="N44" s="130" t="s">
        <v>2191</v>
      </c>
      <c r="O44" s="131" t="s">
        <v>2192</v>
      </c>
      <c r="P44" s="121"/>
      <c r="Q44" s="122" t="s">
        <v>2193</v>
      </c>
      <c r="R44" s="103"/>
    </row>
    <row r="45" spans="1:18" ht="12.75">
      <c r="A45" s="123" t="s">
        <v>394</v>
      </c>
      <c r="B45" s="132"/>
      <c r="C45" s="133" t="s">
        <v>405</v>
      </c>
      <c r="D45" s="285"/>
      <c r="E45" s="286"/>
      <c r="F45" s="134" t="s">
        <v>925</v>
      </c>
      <c r="G45" s="134" t="s">
        <v>924</v>
      </c>
      <c r="H45" s="134" t="s">
        <v>1430</v>
      </c>
      <c r="I45" s="134" t="s">
        <v>924</v>
      </c>
      <c r="J45" s="134" t="s">
        <v>912</v>
      </c>
      <c r="K45" s="134" t="s">
        <v>2034</v>
      </c>
      <c r="L45" s="134" t="s">
        <v>1525</v>
      </c>
      <c r="M45" s="134" t="s">
        <v>1527</v>
      </c>
      <c r="N45" s="134" t="s">
        <v>924</v>
      </c>
      <c r="O45" s="135" t="s">
        <v>924</v>
      </c>
      <c r="P45" s="136"/>
      <c r="Q45" s="137" t="s">
        <v>2194</v>
      </c>
      <c r="R45" s="103"/>
    </row>
    <row r="46" spans="1:18" ht="12.75">
      <c r="A46" s="127" t="s">
        <v>1983</v>
      </c>
      <c r="B46" s="128">
        <v>34</v>
      </c>
      <c r="C46" s="129" t="s">
        <v>639</v>
      </c>
      <c r="D46" s="283" t="s">
        <v>606</v>
      </c>
      <c r="E46" s="284" t="s">
        <v>606</v>
      </c>
      <c r="F46" s="130" t="s">
        <v>1085</v>
      </c>
      <c r="G46" s="130" t="s">
        <v>1085</v>
      </c>
      <c r="H46" s="130" t="s">
        <v>1458</v>
      </c>
      <c r="I46" s="130" t="s">
        <v>1710</v>
      </c>
      <c r="J46" s="130" t="s">
        <v>1703</v>
      </c>
      <c r="K46" s="130" t="s">
        <v>1998</v>
      </c>
      <c r="L46" s="130" t="s">
        <v>1999</v>
      </c>
      <c r="M46" s="130" t="s">
        <v>2000</v>
      </c>
      <c r="N46" s="130" t="s">
        <v>2235</v>
      </c>
      <c r="O46" s="131" t="s">
        <v>2256</v>
      </c>
      <c r="P46" s="121"/>
      <c r="Q46" s="122" t="s">
        <v>2257</v>
      </c>
      <c r="R46" s="103"/>
    </row>
    <row r="47" spans="1:18" ht="12.75">
      <c r="A47" s="123" t="s">
        <v>396</v>
      </c>
      <c r="B47" s="132"/>
      <c r="C47" s="133" t="s">
        <v>476</v>
      </c>
      <c r="D47" s="285"/>
      <c r="E47" s="286"/>
      <c r="F47" s="134" t="s">
        <v>1087</v>
      </c>
      <c r="G47" s="134" t="s">
        <v>1178</v>
      </c>
      <c r="H47" s="134" t="s">
        <v>1499</v>
      </c>
      <c r="I47" s="134" t="s">
        <v>1499</v>
      </c>
      <c r="J47" s="134" t="s">
        <v>1444</v>
      </c>
      <c r="K47" s="134" t="s">
        <v>1794</v>
      </c>
      <c r="L47" s="134" t="s">
        <v>1444</v>
      </c>
      <c r="M47" s="134" t="s">
        <v>1974</v>
      </c>
      <c r="N47" s="134" t="s">
        <v>1959</v>
      </c>
      <c r="O47" s="135" t="s">
        <v>1696</v>
      </c>
      <c r="P47" s="136"/>
      <c r="Q47" s="137" t="s">
        <v>2258</v>
      </c>
      <c r="R47" s="103"/>
    </row>
    <row r="48" spans="1:18" ht="12.75">
      <c r="A48" s="127" t="s">
        <v>2259</v>
      </c>
      <c r="B48" s="128">
        <v>39</v>
      </c>
      <c r="C48" s="129" t="s">
        <v>644</v>
      </c>
      <c r="D48" s="283" t="s">
        <v>606</v>
      </c>
      <c r="E48" s="284" t="s">
        <v>606</v>
      </c>
      <c r="F48" s="130" t="s">
        <v>1068</v>
      </c>
      <c r="G48" s="130" t="s">
        <v>1069</v>
      </c>
      <c r="H48" s="130" t="s">
        <v>1458</v>
      </c>
      <c r="I48" s="130" t="s">
        <v>1720</v>
      </c>
      <c r="J48" s="130" t="s">
        <v>1721</v>
      </c>
      <c r="K48" s="130" t="s">
        <v>1984</v>
      </c>
      <c r="L48" s="130" t="s">
        <v>1962</v>
      </c>
      <c r="M48" s="130" t="s">
        <v>1985</v>
      </c>
      <c r="N48" s="130" t="s">
        <v>2260</v>
      </c>
      <c r="O48" s="131" t="s">
        <v>2261</v>
      </c>
      <c r="P48" s="121"/>
      <c r="Q48" s="122" t="s">
        <v>2262</v>
      </c>
      <c r="R48" s="103"/>
    </row>
    <row r="49" spans="1:18" ht="12.75">
      <c r="A49" s="123" t="s">
        <v>396</v>
      </c>
      <c r="B49" s="132"/>
      <c r="C49" s="133" t="s">
        <v>435</v>
      </c>
      <c r="D49" s="285"/>
      <c r="E49" s="286"/>
      <c r="F49" s="134" t="s">
        <v>1070</v>
      </c>
      <c r="G49" s="134" t="s">
        <v>1071</v>
      </c>
      <c r="H49" s="134" t="s">
        <v>1499</v>
      </c>
      <c r="I49" s="134" t="s">
        <v>1477</v>
      </c>
      <c r="J49" s="134" t="s">
        <v>1722</v>
      </c>
      <c r="K49" s="134" t="s">
        <v>1082</v>
      </c>
      <c r="L49" s="134" t="s">
        <v>1974</v>
      </c>
      <c r="M49" s="134" t="s">
        <v>1444</v>
      </c>
      <c r="N49" s="134" t="s">
        <v>1697</v>
      </c>
      <c r="O49" s="135" t="s">
        <v>2315</v>
      </c>
      <c r="P49" s="136"/>
      <c r="Q49" s="137" t="s">
        <v>2263</v>
      </c>
      <c r="R49" s="103"/>
    </row>
    <row r="50" spans="1:18" ht="12.75">
      <c r="A50" s="127" t="s">
        <v>2264</v>
      </c>
      <c r="B50" s="128">
        <v>75</v>
      </c>
      <c r="C50" s="129" t="s">
        <v>678</v>
      </c>
      <c r="D50" s="283" t="s">
        <v>606</v>
      </c>
      <c r="E50" s="284" t="s">
        <v>606</v>
      </c>
      <c r="F50" s="130" t="s">
        <v>1223</v>
      </c>
      <c r="G50" s="130" t="s">
        <v>1246</v>
      </c>
      <c r="H50" s="130" t="s">
        <v>1505</v>
      </c>
      <c r="I50" s="130" t="s">
        <v>1784</v>
      </c>
      <c r="J50" s="130" t="s">
        <v>1785</v>
      </c>
      <c r="K50" s="130" t="s">
        <v>1566</v>
      </c>
      <c r="L50" s="130" t="s">
        <v>2038</v>
      </c>
      <c r="M50" s="130" t="s">
        <v>2039</v>
      </c>
      <c r="N50" s="130" t="s">
        <v>2316</v>
      </c>
      <c r="O50" s="131" t="s">
        <v>2317</v>
      </c>
      <c r="P50" s="121"/>
      <c r="Q50" s="122" t="s">
        <v>2318</v>
      </c>
      <c r="R50" s="103"/>
    </row>
    <row r="51" spans="1:18" ht="12.75">
      <c r="A51" s="123" t="s">
        <v>397</v>
      </c>
      <c r="B51" s="132"/>
      <c r="C51" s="133" t="s">
        <v>455</v>
      </c>
      <c r="D51" s="285"/>
      <c r="E51" s="286"/>
      <c r="F51" s="134" t="s">
        <v>1248</v>
      </c>
      <c r="G51" s="134" t="s">
        <v>1162</v>
      </c>
      <c r="H51" s="134" t="s">
        <v>1506</v>
      </c>
      <c r="I51" s="134" t="s">
        <v>1786</v>
      </c>
      <c r="J51" s="134" t="s">
        <v>1787</v>
      </c>
      <c r="K51" s="134" t="s">
        <v>2040</v>
      </c>
      <c r="L51" s="134" t="s">
        <v>2040</v>
      </c>
      <c r="M51" s="134" t="s">
        <v>1006</v>
      </c>
      <c r="N51" s="134" t="s">
        <v>1786</v>
      </c>
      <c r="O51" s="135" t="s">
        <v>1506</v>
      </c>
      <c r="P51" s="136"/>
      <c r="Q51" s="137" t="s">
        <v>2319</v>
      </c>
      <c r="R51" s="103"/>
    </row>
    <row r="52" spans="1:18" ht="12.75">
      <c r="A52" s="127" t="s">
        <v>2320</v>
      </c>
      <c r="B52" s="128">
        <v>35</v>
      </c>
      <c r="C52" s="129" t="s">
        <v>640</v>
      </c>
      <c r="D52" s="283" t="s">
        <v>606</v>
      </c>
      <c r="E52" s="284" t="s">
        <v>606</v>
      </c>
      <c r="F52" s="130" t="s">
        <v>1050</v>
      </c>
      <c r="G52" s="130" t="s">
        <v>1036</v>
      </c>
      <c r="H52" s="130" t="s">
        <v>1457</v>
      </c>
      <c r="I52" s="130" t="s">
        <v>1717</v>
      </c>
      <c r="J52" s="130" t="s">
        <v>1718</v>
      </c>
      <c r="K52" s="130" t="s">
        <v>1986</v>
      </c>
      <c r="L52" s="130" t="s">
        <v>1987</v>
      </c>
      <c r="M52" s="130" t="s">
        <v>964</v>
      </c>
      <c r="N52" s="130" t="s">
        <v>2265</v>
      </c>
      <c r="O52" s="131" t="s">
        <v>958</v>
      </c>
      <c r="P52" s="121"/>
      <c r="Q52" s="122" t="s">
        <v>2266</v>
      </c>
      <c r="R52" s="103"/>
    </row>
    <row r="53" spans="1:18" ht="12.75">
      <c r="A53" s="123" t="s">
        <v>403</v>
      </c>
      <c r="B53" s="132"/>
      <c r="C53" s="133" t="s">
        <v>330</v>
      </c>
      <c r="D53" s="285"/>
      <c r="E53" s="286"/>
      <c r="F53" s="134" t="s">
        <v>1052</v>
      </c>
      <c r="G53" s="134" t="s">
        <v>1053</v>
      </c>
      <c r="H53" s="134" t="s">
        <v>1498</v>
      </c>
      <c r="I53" s="134" t="s">
        <v>1783</v>
      </c>
      <c r="J53" s="134" t="s">
        <v>1719</v>
      </c>
      <c r="K53" s="134" t="s">
        <v>1482</v>
      </c>
      <c r="L53" s="134" t="s">
        <v>2007</v>
      </c>
      <c r="M53" s="134" t="s">
        <v>1059</v>
      </c>
      <c r="N53" s="134" t="s">
        <v>1006</v>
      </c>
      <c r="O53" s="135" t="s">
        <v>2006</v>
      </c>
      <c r="P53" s="136"/>
      <c r="Q53" s="137" t="s">
        <v>2268</v>
      </c>
      <c r="R53" s="103"/>
    </row>
    <row r="54" spans="1:18" ht="12.75">
      <c r="A54" s="127" t="s">
        <v>1709</v>
      </c>
      <c r="B54" s="128">
        <v>36</v>
      </c>
      <c r="C54" s="129" t="s">
        <v>641</v>
      </c>
      <c r="D54" s="283" t="s">
        <v>606</v>
      </c>
      <c r="E54" s="284" t="s">
        <v>606</v>
      </c>
      <c r="F54" s="130" t="s">
        <v>1131</v>
      </c>
      <c r="G54" s="130" t="s">
        <v>1116</v>
      </c>
      <c r="H54" s="130" t="s">
        <v>1463</v>
      </c>
      <c r="I54" s="130" t="s">
        <v>1576</v>
      </c>
      <c r="J54" s="130" t="s">
        <v>1714</v>
      </c>
      <c r="K54" s="130" t="s">
        <v>1995</v>
      </c>
      <c r="L54" s="130" t="s">
        <v>1996</v>
      </c>
      <c r="M54" s="130" t="s">
        <v>964</v>
      </c>
      <c r="N54" s="130" t="s">
        <v>2269</v>
      </c>
      <c r="O54" s="131" t="s">
        <v>2270</v>
      </c>
      <c r="P54" s="121"/>
      <c r="Q54" s="122" t="s">
        <v>2271</v>
      </c>
      <c r="R54" s="103"/>
    </row>
    <row r="55" spans="1:18" ht="12.75">
      <c r="A55" s="123" t="s">
        <v>395</v>
      </c>
      <c r="B55" s="132"/>
      <c r="C55" s="133" t="s">
        <v>442</v>
      </c>
      <c r="D55" s="285"/>
      <c r="E55" s="286"/>
      <c r="F55" s="134" t="s">
        <v>1133</v>
      </c>
      <c r="G55" s="134" t="s">
        <v>1209</v>
      </c>
      <c r="H55" s="134" t="s">
        <v>1501</v>
      </c>
      <c r="I55" s="134" t="s">
        <v>1071</v>
      </c>
      <c r="J55" s="134" t="s">
        <v>1782</v>
      </c>
      <c r="K55" s="134" t="s">
        <v>1071</v>
      </c>
      <c r="L55" s="134" t="s">
        <v>1715</v>
      </c>
      <c r="M55" s="134" t="s">
        <v>1071</v>
      </c>
      <c r="N55" s="134" t="s">
        <v>1782</v>
      </c>
      <c r="O55" s="135" t="s">
        <v>1782</v>
      </c>
      <c r="P55" s="136"/>
      <c r="Q55" s="137" t="s">
        <v>2272</v>
      </c>
      <c r="R55" s="103"/>
    </row>
    <row r="56" spans="1:18" ht="12.75">
      <c r="A56" s="127" t="s">
        <v>2043</v>
      </c>
      <c r="B56" s="128">
        <v>29</v>
      </c>
      <c r="C56" s="129" t="s">
        <v>634</v>
      </c>
      <c r="D56" s="283" t="s">
        <v>606</v>
      </c>
      <c r="E56" s="284" t="s">
        <v>606</v>
      </c>
      <c r="F56" s="130" t="s">
        <v>1136</v>
      </c>
      <c r="G56" s="130" t="s">
        <v>1137</v>
      </c>
      <c r="H56" s="130" t="s">
        <v>1460</v>
      </c>
      <c r="I56" s="130" t="s">
        <v>1724</v>
      </c>
      <c r="J56" s="130" t="s">
        <v>1725</v>
      </c>
      <c r="K56" s="130" t="s">
        <v>2001</v>
      </c>
      <c r="L56" s="130" t="s">
        <v>2002</v>
      </c>
      <c r="M56" s="130" t="s">
        <v>985</v>
      </c>
      <c r="N56" s="130" t="s">
        <v>2273</v>
      </c>
      <c r="O56" s="131" t="s">
        <v>2026</v>
      </c>
      <c r="P56" s="121"/>
      <c r="Q56" s="122" t="s">
        <v>2274</v>
      </c>
      <c r="R56" s="103"/>
    </row>
    <row r="57" spans="1:18" ht="12.75">
      <c r="A57" s="123" t="s">
        <v>394</v>
      </c>
      <c r="B57" s="132"/>
      <c r="C57" s="133" t="s">
        <v>406</v>
      </c>
      <c r="D57" s="285"/>
      <c r="E57" s="286"/>
      <c r="F57" s="134" t="s">
        <v>1230</v>
      </c>
      <c r="G57" s="134" t="s">
        <v>1231</v>
      </c>
      <c r="H57" s="134" t="s">
        <v>1507</v>
      </c>
      <c r="I57" s="134" t="s">
        <v>1465</v>
      </c>
      <c r="J57" s="134" t="s">
        <v>1497</v>
      </c>
      <c r="K57" s="134" t="s">
        <v>1700</v>
      </c>
      <c r="L57" s="134" t="s">
        <v>1989</v>
      </c>
      <c r="M57" s="134" t="s">
        <v>2042</v>
      </c>
      <c r="N57" s="134" t="s">
        <v>2275</v>
      </c>
      <c r="O57" s="135" t="s">
        <v>1797</v>
      </c>
      <c r="P57" s="136"/>
      <c r="Q57" s="137" t="s">
        <v>2276</v>
      </c>
      <c r="R57" s="103"/>
    </row>
    <row r="58" spans="1:18" ht="12.75">
      <c r="A58" s="127" t="s">
        <v>2321</v>
      </c>
      <c r="B58" s="128">
        <v>54</v>
      </c>
      <c r="C58" s="129" t="s">
        <v>658</v>
      </c>
      <c r="D58" s="283" t="s">
        <v>606</v>
      </c>
      <c r="E58" s="284" t="s">
        <v>606</v>
      </c>
      <c r="F58" s="130" t="s">
        <v>1014</v>
      </c>
      <c r="G58" s="130" t="s">
        <v>1015</v>
      </c>
      <c r="H58" s="130" t="s">
        <v>1470</v>
      </c>
      <c r="I58" s="130" t="s">
        <v>1705</v>
      </c>
      <c r="J58" s="130" t="s">
        <v>1706</v>
      </c>
      <c r="K58" s="130" t="s">
        <v>2004</v>
      </c>
      <c r="L58" s="130" t="s">
        <v>2005</v>
      </c>
      <c r="M58" s="130" t="s">
        <v>981</v>
      </c>
      <c r="N58" s="130" t="s">
        <v>2277</v>
      </c>
      <c r="O58" s="131" t="s">
        <v>2278</v>
      </c>
      <c r="P58" s="121"/>
      <c r="Q58" s="122" t="s">
        <v>2279</v>
      </c>
      <c r="R58" s="103"/>
    </row>
    <row r="59" spans="1:18" ht="12.75">
      <c r="A59" s="123" t="s">
        <v>394</v>
      </c>
      <c r="B59" s="132"/>
      <c r="C59" s="133" t="s">
        <v>405</v>
      </c>
      <c r="D59" s="285"/>
      <c r="E59" s="286"/>
      <c r="F59" s="134" t="s">
        <v>1017</v>
      </c>
      <c r="G59" s="134" t="s">
        <v>1018</v>
      </c>
      <c r="H59" s="134" t="s">
        <v>1496</v>
      </c>
      <c r="I59" s="134" t="s">
        <v>1779</v>
      </c>
      <c r="J59" s="134" t="s">
        <v>1707</v>
      </c>
      <c r="K59" s="134" t="s">
        <v>1802</v>
      </c>
      <c r="L59" s="134" t="s">
        <v>1988</v>
      </c>
      <c r="M59" s="134" t="s">
        <v>1148</v>
      </c>
      <c r="N59" s="134" t="s">
        <v>2003</v>
      </c>
      <c r="O59" s="135" t="s">
        <v>2280</v>
      </c>
      <c r="P59" s="136"/>
      <c r="Q59" s="137" t="s">
        <v>2281</v>
      </c>
      <c r="R59" s="103"/>
    </row>
    <row r="60" spans="1:18" ht="12.75">
      <c r="A60" s="127" t="s">
        <v>1716</v>
      </c>
      <c r="B60" s="128">
        <v>17</v>
      </c>
      <c r="C60" s="129" t="s">
        <v>622</v>
      </c>
      <c r="D60" s="283" t="s">
        <v>606</v>
      </c>
      <c r="E60" s="284" t="s">
        <v>606</v>
      </c>
      <c r="F60" s="130" t="s">
        <v>1003</v>
      </c>
      <c r="G60" s="130" t="s">
        <v>1004</v>
      </c>
      <c r="H60" s="130" t="s">
        <v>1442</v>
      </c>
      <c r="I60" s="130" t="s">
        <v>1578</v>
      </c>
      <c r="J60" s="130" t="s">
        <v>1603</v>
      </c>
      <c r="K60" s="130" t="s">
        <v>2009</v>
      </c>
      <c r="L60" s="130" t="s">
        <v>2010</v>
      </c>
      <c r="M60" s="130" t="s">
        <v>2011</v>
      </c>
      <c r="N60" s="130" t="s">
        <v>2282</v>
      </c>
      <c r="O60" s="131" t="s">
        <v>2283</v>
      </c>
      <c r="P60" s="121"/>
      <c r="Q60" s="122" t="s">
        <v>2284</v>
      </c>
      <c r="R60" s="103"/>
    </row>
    <row r="61" spans="1:18" ht="12.75">
      <c r="A61" s="123" t="s">
        <v>403</v>
      </c>
      <c r="B61" s="132"/>
      <c r="C61" s="133" t="s">
        <v>330</v>
      </c>
      <c r="D61" s="285"/>
      <c r="E61" s="286"/>
      <c r="F61" s="134" t="s">
        <v>1186</v>
      </c>
      <c r="G61" s="134" t="s">
        <v>1095</v>
      </c>
      <c r="H61" s="134" t="s">
        <v>1504</v>
      </c>
      <c r="I61" s="134" t="s">
        <v>1482</v>
      </c>
      <c r="J61" s="134" t="s">
        <v>1723</v>
      </c>
      <c r="K61" s="134" t="s">
        <v>1755</v>
      </c>
      <c r="L61" s="134" t="s">
        <v>1604</v>
      </c>
      <c r="M61" s="134" t="s">
        <v>1039</v>
      </c>
      <c r="N61" s="134" t="s">
        <v>2285</v>
      </c>
      <c r="O61" s="135" t="s">
        <v>2014</v>
      </c>
      <c r="P61" s="136"/>
      <c r="Q61" s="137" t="s">
        <v>2286</v>
      </c>
      <c r="R61" s="103"/>
    </row>
    <row r="62" spans="1:18" ht="12.75">
      <c r="A62" s="127" t="s">
        <v>2044</v>
      </c>
      <c r="B62" s="128">
        <v>49</v>
      </c>
      <c r="C62" s="129" t="s">
        <v>654</v>
      </c>
      <c r="D62" s="283" t="s">
        <v>606</v>
      </c>
      <c r="E62" s="284" t="s">
        <v>606</v>
      </c>
      <c r="F62" s="130" t="s">
        <v>1056</v>
      </c>
      <c r="G62" s="130" t="s">
        <v>1057</v>
      </c>
      <c r="H62" s="130" t="s">
        <v>1473</v>
      </c>
      <c r="I62" s="130" t="s">
        <v>1588</v>
      </c>
      <c r="J62" s="130" t="s">
        <v>1726</v>
      </c>
      <c r="K62" s="130" t="s">
        <v>2015</v>
      </c>
      <c r="L62" s="130" t="s">
        <v>2016</v>
      </c>
      <c r="M62" s="130" t="s">
        <v>2017</v>
      </c>
      <c r="N62" s="130" t="s">
        <v>2287</v>
      </c>
      <c r="O62" s="131" t="s">
        <v>2288</v>
      </c>
      <c r="P62" s="121"/>
      <c r="Q62" s="122" t="s">
        <v>2289</v>
      </c>
      <c r="R62" s="103"/>
    </row>
    <row r="63" spans="1:18" ht="12.75">
      <c r="A63" s="123" t="s">
        <v>403</v>
      </c>
      <c r="B63" s="132"/>
      <c r="C63" s="133" t="s">
        <v>330</v>
      </c>
      <c r="D63" s="285"/>
      <c r="E63" s="286"/>
      <c r="F63" s="134" t="s">
        <v>1059</v>
      </c>
      <c r="G63" s="134" t="s">
        <v>1177</v>
      </c>
      <c r="H63" s="134" t="s">
        <v>1503</v>
      </c>
      <c r="I63" s="134" t="s">
        <v>1500</v>
      </c>
      <c r="J63" s="134" t="s">
        <v>1788</v>
      </c>
      <c r="K63" s="134" t="s">
        <v>2045</v>
      </c>
      <c r="L63" s="134" t="s">
        <v>2018</v>
      </c>
      <c r="M63" s="134" t="s">
        <v>2040</v>
      </c>
      <c r="N63" s="134" t="s">
        <v>2290</v>
      </c>
      <c r="O63" s="135" t="s">
        <v>1994</v>
      </c>
      <c r="P63" s="136"/>
      <c r="Q63" s="137" t="s">
        <v>2291</v>
      </c>
      <c r="R63" s="103"/>
    </row>
    <row r="64" spans="1:18" ht="12.75">
      <c r="A64" s="127" t="s">
        <v>2046</v>
      </c>
      <c r="B64" s="128">
        <v>44</v>
      </c>
      <c r="C64" s="129" t="s">
        <v>649</v>
      </c>
      <c r="D64" s="283" t="s">
        <v>606</v>
      </c>
      <c r="E64" s="284" t="s">
        <v>606</v>
      </c>
      <c r="F64" s="130" t="s">
        <v>1096</v>
      </c>
      <c r="G64" s="130" t="s">
        <v>1097</v>
      </c>
      <c r="H64" s="130" t="s">
        <v>1474</v>
      </c>
      <c r="I64" s="130" t="s">
        <v>1728</v>
      </c>
      <c r="J64" s="130" t="s">
        <v>1714</v>
      </c>
      <c r="K64" s="130" t="s">
        <v>2019</v>
      </c>
      <c r="L64" s="130" t="s">
        <v>2020</v>
      </c>
      <c r="M64" s="130" t="s">
        <v>2021</v>
      </c>
      <c r="N64" s="130" t="s">
        <v>2292</v>
      </c>
      <c r="O64" s="131" t="s">
        <v>2293</v>
      </c>
      <c r="P64" s="121"/>
      <c r="Q64" s="122" t="s">
        <v>2294</v>
      </c>
      <c r="R64" s="103"/>
    </row>
    <row r="65" spans="1:18" ht="12.75">
      <c r="A65" s="123" t="s">
        <v>396</v>
      </c>
      <c r="B65" s="132"/>
      <c r="C65" s="133" t="s">
        <v>450</v>
      </c>
      <c r="D65" s="285"/>
      <c r="E65" s="286"/>
      <c r="F65" s="134" t="s">
        <v>1188</v>
      </c>
      <c r="G65" s="134" t="s">
        <v>1189</v>
      </c>
      <c r="H65" s="134" t="s">
        <v>1477</v>
      </c>
      <c r="I65" s="134" t="s">
        <v>1112</v>
      </c>
      <c r="J65" s="134" t="s">
        <v>1789</v>
      </c>
      <c r="K65" s="134" t="s">
        <v>1472</v>
      </c>
      <c r="L65" s="134" t="s">
        <v>2047</v>
      </c>
      <c r="M65" s="134" t="s">
        <v>2048</v>
      </c>
      <c r="N65" s="134" t="s">
        <v>1787</v>
      </c>
      <c r="O65" s="135" t="s">
        <v>2041</v>
      </c>
      <c r="P65" s="136"/>
      <c r="Q65" s="137" t="s">
        <v>2295</v>
      </c>
      <c r="R65" s="103"/>
    </row>
    <row r="66" spans="1:18" ht="12.75">
      <c r="A66" s="127" t="s">
        <v>2024</v>
      </c>
      <c r="B66" s="128">
        <v>43</v>
      </c>
      <c r="C66" s="129" t="s">
        <v>648</v>
      </c>
      <c r="D66" s="283" t="s">
        <v>606</v>
      </c>
      <c r="E66" s="284" t="s">
        <v>606</v>
      </c>
      <c r="F66" s="130" t="s">
        <v>1100</v>
      </c>
      <c r="G66" s="130" t="s">
        <v>1101</v>
      </c>
      <c r="H66" s="130" t="s">
        <v>1466</v>
      </c>
      <c r="I66" s="130" t="s">
        <v>1731</v>
      </c>
      <c r="J66" s="130" t="s">
        <v>1732</v>
      </c>
      <c r="K66" s="130" t="s">
        <v>2028</v>
      </c>
      <c r="L66" s="130" t="s">
        <v>2029</v>
      </c>
      <c r="M66" s="130" t="s">
        <v>964</v>
      </c>
      <c r="N66" s="130" t="s">
        <v>2296</v>
      </c>
      <c r="O66" s="131" t="s">
        <v>2288</v>
      </c>
      <c r="P66" s="121"/>
      <c r="Q66" s="122" t="s">
        <v>2297</v>
      </c>
      <c r="R66" s="103"/>
    </row>
    <row r="67" spans="1:18" ht="12.75">
      <c r="A67" s="123" t="s">
        <v>403</v>
      </c>
      <c r="B67" s="132"/>
      <c r="C67" s="133" t="s">
        <v>473</v>
      </c>
      <c r="D67" s="285"/>
      <c r="E67" s="286"/>
      <c r="F67" s="134" t="s">
        <v>1191</v>
      </c>
      <c r="G67" s="134" t="s">
        <v>1192</v>
      </c>
      <c r="H67" s="134" t="s">
        <v>1509</v>
      </c>
      <c r="I67" s="134" t="s">
        <v>1792</v>
      </c>
      <c r="J67" s="134" t="s">
        <v>1793</v>
      </c>
      <c r="K67" s="134" t="s">
        <v>1756</v>
      </c>
      <c r="L67" s="134" t="s">
        <v>2037</v>
      </c>
      <c r="M67" s="134" t="s">
        <v>1059</v>
      </c>
      <c r="N67" s="134" t="s">
        <v>2006</v>
      </c>
      <c r="O67" s="135" t="s">
        <v>1994</v>
      </c>
      <c r="P67" s="136"/>
      <c r="Q67" s="137" t="s">
        <v>2298</v>
      </c>
      <c r="R67" s="103"/>
    </row>
    <row r="68" spans="1:18" ht="12.75">
      <c r="A68" s="127" t="s">
        <v>2027</v>
      </c>
      <c r="B68" s="128">
        <v>32</v>
      </c>
      <c r="C68" s="129" t="s">
        <v>637</v>
      </c>
      <c r="D68" s="283" t="s">
        <v>606</v>
      </c>
      <c r="E68" s="284" t="s">
        <v>606</v>
      </c>
      <c r="F68" s="130" t="s">
        <v>1022</v>
      </c>
      <c r="G68" s="130" t="s">
        <v>974</v>
      </c>
      <c r="H68" s="130" t="s">
        <v>1459</v>
      </c>
      <c r="I68" s="130" t="s">
        <v>1729</v>
      </c>
      <c r="J68" s="130" t="s">
        <v>1730</v>
      </c>
      <c r="K68" s="130" t="s">
        <v>2025</v>
      </c>
      <c r="L68" s="130" t="s">
        <v>1718</v>
      </c>
      <c r="M68" s="130" t="s">
        <v>2026</v>
      </c>
      <c r="N68" s="130" t="s">
        <v>2299</v>
      </c>
      <c r="O68" s="131" t="s">
        <v>2300</v>
      </c>
      <c r="P68" s="121"/>
      <c r="Q68" s="122" t="s">
        <v>2301</v>
      </c>
      <c r="R68" s="103"/>
    </row>
    <row r="69" spans="1:18" ht="12.75">
      <c r="A69" s="123" t="s">
        <v>403</v>
      </c>
      <c r="B69" s="132"/>
      <c r="C69" s="133" t="s">
        <v>330</v>
      </c>
      <c r="D69" s="285"/>
      <c r="E69" s="286"/>
      <c r="F69" s="134" t="s">
        <v>977</v>
      </c>
      <c r="G69" s="134" t="s">
        <v>986</v>
      </c>
      <c r="H69" s="134" t="s">
        <v>1500</v>
      </c>
      <c r="I69" s="134" t="s">
        <v>1790</v>
      </c>
      <c r="J69" s="134" t="s">
        <v>1791</v>
      </c>
      <c r="K69" s="134" t="s">
        <v>1793</v>
      </c>
      <c r="L69" s="134" t="s">
        <v>2093</v>
      </c>
      <c r="M69" s="134" t="s">
        <v>2012</v>
      </c>
      <c r="N69" s="134" t="s">
        <v>2093</v>
      </c>
      <c r="O69" s="135" t="s">
        <v>2322</v>
      </c>
      <c r="P69" s="136"/>
      <c r="Q69" s="137" t="s">
        <v>2302</v>
      </c>
      <c r="R69" s="103"/>
    </row>
    <row r="70" spans="1:18" ht="12.75">
      <c r="A70" s="127" t="s">
        <v>2323</v>
      </c>
      <c r="B70" s="128">
        <v>40</v>
      </c>
      <c r="C70" s="129" t="s">
        <v>645</v>
      </c>
      <c r="D70" s="283" t="s">
        <v>606</v>
      </c>
      <c r="E70" s="284" t="s">
        <v>606</v>
      </c>
      <c r="F70" s="130" t="s">
        <v>1128</v>
      </c>
      <c r="G70" s="130" t="s">
        <v>1104</v>
      </c>
      <c r="H70" s="130" t="s">
        <v>1467</v>
      </c>
      <c r="I70" s="130" t="s">
        <v>1432</v>
      </c>
      <c r="J70" s="130" t="s">
        <v>1733</v>
      </c>
      <c r="K70" s="130" t="s">
        <v>2054</v>
      </c>
      <c r="L70" s="130" t="s">
        <v>2055</v>
      </c>
      <c r="M70" s="130" t="s">
        <v>2056</v>
      </c>
      <c r="N70" s="130" t="s">
        <v>2324</v>
      </c>
      <c r="O70" s="131" t="s">
        <v>2325</v>
      </c>
      <c r="P70" s="121"/>
      <c r="Q70" s="122" t="s">
        <v>2326</v>
      </c>
      <c r="R70" s="103"/>
    </row>
    <row r="71" spans="1:18" ht="12.75">
      <c r="A71" s="123" t="s">
        <v>403</v>
      </c>
      <c r="B71" s="132"/>
      <c r="C71" s="133" t="s">
        <v>328</v>
      </c>
      <c r="D71" s="285"/>
      <c r="E71" s="286"/>
      <c r="F71" s="134" t="s">
        <v>1206</v>
      </c>
      <c r="G71" s="134" t="s">
        <v>1207</v>
      </c>
      <c r="H71" s="134" t="s">
        <v>1511</v>
      </c>
      <c r="I71" s="134" t="s">
        <v>1796</v>
      </c>
      <c r="J71" s="134" t="s">
        <v>1797</v>
      </c>
      <c r="K71" s="134" t="s">
        <v>1727</v>
      </c>
      <c r="L71" s="134" t="s">
        <v>2094</v>
      </c>
      <c r="M71" s="134" t="s">
        <v>2030</v>
      </c>
      <c r="N71" s="134" t="s">
        <v>1093</v>
      </c>
      <c r="O71" s="135" t="s">
        <v>2003</v>
      </c>
      <c r="P71" s="136"/>
      <c r="Q71" s="137" t="s">
        <v>2327</v>
      </c>
      <c r="R71" s="103"/>
    </row>
    <row r="72" spans="1:18" ht="12.75">
      <c r="A72" s="127" t="s">
        <v>2049</v>
      </c>
      <c r="B72" s="128">
        <v>57</v>
      </c>
      <c r="C72" s="129" t="s">
        <v>661</v>
      </c>
      <c r="D72" s="283" t="s">
        <v>606</v>
      </c>
      <c r="E72" s="284" t="s">
        <v>606</v>
      </c>
      <c r="F72" s="130" t="s">
        <v>1211</v>
      </c>
      <c r="G72" s="130" t="s">
        <v>1212</v>
      </c>
      <c r="H72" s="130" t="s">
        <v>1476</v>
      </c>
      <c r="I72" s="130" t="s">
        <v>1757</v>
      </c>
      <c r="J72" s="130" t="s">
        <v>1758</v>
      </c>
      <c r="K72" s="130" t="s">
        <v>2050</v>
      </c>
      <c r="L72" s="130" t="s">
        <v>2051</v>
      </c>
      <c r="M72" s="130" t="s">
        <v>2052</v>
      </c>
      <c r="N72" s="130" t="s">
        <v>2303</v>
      </c>
      <c r="O72" s="131" t="s">
        <v>2304</v>
      </c>
      <c r="P72" s="121"/>
      <c r="Q72" s="122" t="s">
        <v>2305</v>
      </c>
      <c r="R72" s="103"/>
    </row>
    <row r="73" spans="1:18" ht="12.75">
      <c r="A73" s="123" t="s">
        <v>397</v>
      </c>
      <c r="B73" s="132"/>
      <c r="C73" s="133" t="s">
        <v>443</v>
      </c>
      <c r="D73" s="285"/>
      <c r="E73" s="286"/>
      <c r="F73" s="134" t="s">
        <v>1214</v>
      </c>
      <c r="G73" s="134" t="s">
        <v>1161</v>
      </c>
      <c r="H73" s="134" t="s">
        <v>1469</v>
      </c>
      <c r="I73" s="134" t="s">
        <v>1794</v>
      </c>
      <c r="J73" s="134" t="s">
        <v>1795</v>
      </c>
      <c r="K73" s="134" t="s">
        <v>2053</v>
      </c>
      <c r="L73" s="134" t="s">
        <v>1471</v>
      </c>
      <c r="M73" s="134" t="s">
        <v>1795</v>
      </c>
      <c r="N73" s="134" t="s">
        <v>1794</v>
      </c>
      <c r="O73" s="135" t="s">
        <v>2328</v>
      </c>
      <c r="P73" s="136"/>
      <c r="Q73" s="137" t="s">
        <v>2306</v>
      </c>
      <c r="R73" s="103"/>
    </row>
    <row r="74" spans="1:18" ht="12.75">
      <c r="A74" s="127" t="s">
        <v>2329</v>
      </c>
      <c r="B74" s="128">
        <v>52</v>
      </c>
      <c r="C74" s="129" t="s">
        <v>656</v>
      </c>
      <c r="D74" s="283" t="s">
        <v>606</v>
      </c>
      <c r="E74" s="284" t="s">
        <v>606</v>
      </c>
      <c r="F74" s="130" t="s">
        <v>1104</v>
      </c>
      <c r="G74" s="130" t="s">
        <v>1063</v>
      </c>
      <c r="H74" s="130" t="s">
        <v>1475</v>
      </c>
      <c r="I74" s="130" t="s">
        <v>1734</v>
      </c>
      <c r="J74" s="130" t="s">
        <v>1735</v>
      </c>
      <c r="K74" s="130" t="s">
        <v>2031</v>
      </c>
      <c r="L74" s="130" t="s">
        <v>2032</v>
      </c>
      <c r="M74" s="130" t="s">
        <v>2033</v>
      </c>
      <c r="N74" s="130" t="s">
        <v>2307</v>
      </c>
      <c r="O74" s="131" t="s">
        <v>2308</v>
      </c>
      <c r="P74" s="121"/>
      <c r="Q74" s="122" t="s">
        <v>2309</v>
      </c>
      <c r="R74" s="103"/>
    </row>
    <row r="75" spans="1:18" ht="12.75">
      <c r="A75" s="123" t="s">
        <v>382</v>
      </c>
      <c r="B75" s="132"/>
      <c r="C75" s="133" t="s">
        <v>225</v>
      </c>
      <c r="D75" s="285"/>
      <c r="E75" s="286"/>
      <c r="F75" s="134" t="s">
        <v>1198</v>
      </c>
      <c r="G75" s="134" t="s">
        <v>1199</v>
      </c>
      <c r="H75" s="134" t="s">
        <v>1508</v>
      </c>
      <c r="I75" s="134" t="s">
        <v>1798</v>
      </c>
      <c r="J75" s="134" t="s">
        <v>1799</v>
      </c>
      <c r="K75" s="134" t="s">
        <v>1761</v>
      </c>
      <c r="L75" s="134" t="s">
        <v>2095</v>
      </c>
      <c r="M75" s="134" t="s">
        <v>2057</v>
      </c>
      <c r="N75" s="134" t="s">
        <v>1762</v>
      </c>
      <c r="O75" s="135" t="s">
        <v>1133</v>
      </c>
      <c r="P75" s="136"/>
      <c r="Q75" s="137" t="s">
        <v>2310</v>
      </c>
      <c r="R75" s="103"/>
    </row>
    <row r="76" spans="1:18" ht="12.75">
      <c r="A76" s="127" t="s">
        <v>2330</v>
      </c>
      <c r="B76" s="128">
        <v>61</v>
      </c>
      <c r="C76" s="129" t="s">
        <v>664</v>
      </c>
      <c r="D76" s="283" t="s">
        <v>606</v>
      </c>
      <c r="E76" s="284" t="s">
        <v>606</v>
      </c>
      <c r="F76" s="130" t="s">
        <v>1264</v>
      </c>
      <c r="G76" s="130" t="s">
        <v>1043</v>
      </c>
      <c r="H76" s="130" t="s">
        <v>1484</v>
      </c>
      <c r="I76" s="130" t="s">
        <v>1763</v>
      </c>
      <c r="J76" s="130" t="s">
        <v>1764</v>
      </c>
      <c r="K76" s="130" t="s">
        <v>2058</v>
      </c>
      <c r="L76" s="130" t="s">
        <v>2059</v>
      </c>
      <c r="M76" s="130" t="s">
        <v>2060</v>
      </c>
      <c r="N76" s="130" t="s">
        <v>2331</v>
      </c>
      <c r="O76" s="131" t="s">
        <v>2332</v>
      </c>
      <c r="P76" s="121"/>
      <c r="Q76" s="122" t="s">
        <v>2333</v>
      </c>
      <c r="R76" s="103"/>
    </row>
    <row r="77" spans="1:18" ht="12.75">
      <c r="A77" s="123" t="s">
        <v>384</v>
      </c>
      <c r="B77" s="132"/>
      <c r="C77" s="133" t="s">
        <v>340</v>
      </c>
      <c r="D77" s="285"/>
      <c r="E77" s="286"/>
      <c r="F77" s="134" t="s">
        <v>1265</v>
      </c>
      <c r="G77" s="134" t="s">
        <v>1266</v>
      </c>
      <c r="H77" s="134" t="s">
        <v>1514</v>
      </c>
      <c r="I77" s="134" t="s">
        <v>1801</v>
      </c>
      <c r="J77" s="134" t="s">
        <v>1514</v>
      </c>
      <c r="K77" s="134" t="s">
        <v>2096</v>
      </c>
      <c r="L77" s="134" t="s">
        <v>2061</v>
      </c>
      <c r="M77" s="134" t="s">
        <v>2062</v>
      </c>
      <c r="N77" s="134" t="s">
        <v>2101</v>
      </c>
      <c r="O77" s="135" t="s">
        <v>2096</v>
      </c>
      <c r="P77" s="136"/>
      <c r="Q77" s="137" t="s">
        <v>2334</v>
      </c>
      <c r="R77" s="103"/>
    </row>
    <row r="78" spans="1:18" ht="12.75">
      <c r="A78" s="127" t="s">
        <v>1760</v>
      </c>
      <c r="B78" s="128">
        <v>53</v>
      </c>
      <c r="C78" s="129" t="s">
        <v>657</v>
      </c>
      <c r="D78" s="283" t="s">
        <v>606</v>
      </c>
      <c r="E78" s="284" t="s">
        <v>606</v>
      </c>
      <c r="F78" s="130" t="s">
        <v>1145</v>
      </c>
      <c r="G78" s="130" t="s">
        <v>1146</v>
      </c>
      <c r="H78" s="130" t="s">
        <v>1479</v>
      </c>
      <c r="I78" s="130" t="s">
        <v>1738</v>
      </c>
      <c r="J78" s="130" t="s">
        <v>1739</v>
      </c>
      <c r="K78" s="130" t="s">
        <v>2068</v>
      </c>
      <c r="L78" s="130" t="s">
        <v>2069</v>
      </c>
      <c r="M78" s="130" t="s">
        <v>2021</v>
      </c>
      <c r="N78" s="130" t="s">
        <v>2335</v>
      </c>
      <c r="O78" s="131" t="s">
        <v>2336</v>
      </c>
      <c r="P78" s="121"/>
      <c r="Q78" s="122" t="s">
        <v>2337</v>
      </c>
      <c r="R78" s="103"/>
    </row>
    <row r="79" spans="1:18" ht="12.75">
      <c r="A79" s="123" t="s">
        <v>403</v>
      </c>
      <c r="B79" s="132"/>
      <c r="C79" s="133" t="s">
        <v>473</v>
      </c>
      <c r="D79" s="285"/>
      <c r="E79" s="286"/>
      <c r="F79" s="134" t="s">
        <v>1148</v>
      </c>
      <c r="G79" s="134" t="s">
        <v>1268</v>
      </c>
      <c r="H79" s="134" t="s">
        <v>1176</v>
      </c>
      <c r="I79" s="134" t="s">
        <v>1802</v>
      </c>
      <c r="J79" s="134" t="s">
        <v>1480</v>
      </c>
      <c r="K79" s="134" t="s">
        <v>1480</v>
      </c>
      <c r="L79" s="134" t="s">
        <v>2097</v>
      </c>
      <c r="M79" s="134" t="s">
        <v>2023</v>
      </c>
      <c r="N79" s="134" t="s">
        <v>2338</v>
      </c>
      <c r="O79" s="135" t="s">
        <v>2023</v>
      </c>
      <c r="P79" s="136"/>
      <c r="Q79" s="137" t="s">
        <v>2339</v>
      </c>
      <c r="R79" s="103"/>
    </row>
    <row r="80" spans="1:18" ht="12.75">
      <c r="A80" s="127" t="s">
        <v>2063</v>
      </c>
      <c r="B80" s="128">
        <v>42</v>
      </c>
      <c r="C80" s="129" t="s">
        <v>647</v>
      </c>
      <c r="D80" s="283" t="s">
        <v>606</v>
      </c>
      <c r="E80" s="284" t="s">
        <v>606</v>
      </c>
      <c r="F80" s="130" t="s">
        <v>1141</v>
      </c>
      <c r="G80" s="130" t="s">
        <v>1119</v>
      </c>
      <c r="H80" s="130" t="s">
        <v>1468</v>
      </c>
      <c r="I80" s="130" t="s">
        <v>1736</v>
      </c>
      <c r="J80" s="130" t="s">
        <v>1737</v>
      </c>
      <c r="K80" s="130" t="s">
        <v>2064</v>
      </c>
      <c r="L80" s="130" t="s">
        <v>2065</v>
      </c>
      <c r="M80" s="130" t="s">
        <v>2066</v>
      </c>
      <c r="N80" s="130" t="s">
        <v>1907</v>
      </c>
      <c r="O80" s="131" t="s">
        <v>2071</v>
      </c>
      <c r="P80" s="121"/>
      <c r="Q80" s="122" t="s">
        <v>2340</v>
      </c>
      <c r="R80" s="103"/>
    </row>
    <row r="81" spans="1:18" ht="12.75">
      <c r="A81" s="123" t="s">
        <v>397</v>
      </c>
      <c r="B81" s="132"/>
      <c r="C81" s="133" t="s">
        <v>442</v>
      </c>
      <c r="D81" s="285"/>
      <c r="E81" s="286"/>
      <c r="F81" s="134" t="s">
        <v>1237</v>
      </c>
      <c r="G81" s="134" t="s">
        <v>1126</v>
      </c>
      <c r="H81" s="134" t="s">
        <v>1512</v>
      </c>
      <c r="I81" s="134" t="s">
        <v>1800</v>
      </c>
      <c r="J81" s="134" t="s">
        <v>1204</v>
      </c>
      <c r="K81" s="134" t="s">
        <v>2067</v>
      </c>
      <c r="L81" s="134" t="s">
        <v>1512</v>
      </c>
      <c r="M81" s="134" t="s">
        <v>1800</v>
      </c>
      <c r="N81" s="134" t="s">
        <v>1766</v>
      </c>
      <c r="O81" s="135" t="s">
        <v>2341</v>
      </c>
      <c r="P81" s="136"/>
      <c r="Q81" s="137" t="s">
        <v>2342</v>
      </c>
      <c r="R81" s="103"/>
    </row>
    <row r="82" spans="1:18" ht="12.75">
      <c r="A82" s="127" t="s">
        <v>2343</v>
      </c>
      <c r="B82" s="128">
        <v>51</v>
      </c>
      <c r="C82" s="129" t="s">
        <v>655</v>
      </c>
      <c r="D82" s="283" t="s">
        <v>606</v>
      </c>
      <c r="E82" s="284" t="s">
        <v>606</v>
      </c>
      <c r="F82" s="130" t="s">
        <v>1119</v>
      </c>
      <c r="G82" s="130" t="s">
        <v>1120</v>
      </c>
      <c r="H82" s="130" t="s">
        <v>1741</v>
      </c>
      <c r="I82" s="130" t="s">
        <v>1398</v>
      </c>
      <c r="J82" s="130" t="s">
        <v>1742</v>
      </c>
      <c r="K82" s="130" t="s">
        <v>2070</v>
      </c>
      <c r="L82" s="130" t="s">
        <v>2065</v>
      </c>
      <c r="M82" s="130" t="s">
        <v>2071</v>
      </c>
      <c r="N82" s="130" t="s">
        <v>2311</v>
      </c>
      <c r="O82" s="131" t="s">
        <v>2312</v>
      </c>
      <c r="P82" s="121"/>
      <c r="Q82" s="122" t="s">
        <v>2313</v>
      </c>
      <c r="R82" s="103"/>
    </row>
    <row r="83" spans="1:18" ht="12.75">
      <c r="A83" s="123" t="s">
        <v>384</v>
      </c>
      <c r="B83" s="132"/>
      <c r="C83" s="133" t="s">
        <v>340</v>
      </c>
      <c r="D83" s="285"/>
      <c r="E83" s="286"/>
      <c r="F83" s="134" t="s">
        <v>1122</v>
      </c>
      <c r="G83" s="134" t="s">
        <v>1202</v>
      </c>
      <c r="H83" s="134" t="s">
        <v>1510</v>
      </c>
      <c r="I83" s="134" t="s">
        <v>1483</v>
      </c>
      <c r="J83" s="134" t="s">
        <v>1513</v>
      </c>
      <c r="K83" s="134" t="s">
        <v>1745</v>
      </c>
      <c r="L83" s="134" t="s">
        <v>2098</v>
      </c>
      <c r="M83" s="134" t="s">
        <v>1156</v>
      </c>
      <c r="N83" s="134" t="s">
        <v>2061</v>
      </c>
      <c r="O83" s="135" t="s">
        <v>1156</v>
      </c>
      <c r="P83" s="136"/>
      <c r="Q83" s="137" t="s">
        <v>2314</v>
      </c>
      <c r="R83" s="103"/>
    </row>
    <row r="84" spans="1:18" ht="12.75">
      <c r="A84" s="127" t="s">
        <v>2344</v>
      </c>
      <c r="B84" s="128">
        <v>59</v>
      </c>
      <c r="C84" s="129" t="s">
        <v>662</v>
      </c>
      <c r="D84" s="283" t="s">
        <v>606</v>
      </c>
      <c r="E84" s="284" t="s">
        <v>606</v>
      </c>
      <c r="F84" s="130" t="s">
        <v>1286</v>
      </c>
      <c r="G84" s="130" t="s">
        <v>1287</v>
      </c>
      <c r="H84" s="130" t="s">
        <v>1487</v>
      </c>
      <c r="I84" s="130" t="s">
        <v>1767</v>
      </c>
      <c r="J84" s="130" t="s">
        <v>1768</v>
      </c>
      <c r="K84" s="130" t="s">
        <v>2074</v>
      </c>
      <c r="L84" s="130" t="s">
        <v>2075</v>
      </c>
      <c r="M84" s="130" t="s">
        <v>1102</v>
      </c>
      <c r="N84" s="130" t="s">
        <v>2345</v>
      </c>
      <c r="O84" s="131" t="s">
        <v>2110</v>
      </c>
      <c r="P84" s="121"/>
      <c r="Q84" s="122" t="s">
        <v>2346</v>
      </c>
      <c r="R84" s="103"/>
    </row>
    <row r="85" spans="1:18" ht="12.75">
      <c r="A85" s="123" t="s">
        <v>383</v>
      </c>
      <c r="B85" s="132"/>
      <c r="C85" s="133" t="s">
        <v>317</v>
      </c>
      <c r="D85" s="285"/>
      <c r="E85" s="286"/>
      <c r="F85" s="134" t="s">
        <v>1289</v>
      </c>
      <c r="G85" s="134" t="s">
        <v>1290</v>
      </c>
      <c r="H85" s="134" t="s">
        <v>1518</v>
      </c>
      <c r="I85" s="134" t="s">
        <v>1220</v>
      </c>
      <c r="J85" s="134" t="s">
        <v>1808</v>
      </c>
      <c r="K85" s="134" t="s">
        <v>1518</v>
      </c>
      <c r="L85" s="134" t="s">
        <v>2099</v>
      </c>
      <c r="M85" s="134" t="s">
        <v>1798</v>
      </c>
      <c r="N85" s="134" t="s">
        <v>2099</v>
      </c>
      <c r="O85" s="135" t="s">
        <v>1754</v>
      </c>
      <c r="P85" s="136"/>
      <c r="Q85" s="137" t="s">
        <v>2347</v>
      </c>
      <c r="R85" s="103"/>
    </row>
    <row r="86" spans="1:18" ht="12.75">
      <c r="A86" s="127" t="s">
        <v>1201</v>
      </c>
      <c r="B86" s="128">
        <v>69</v>
      </c>
      <c r="C86" s="129" t="s">
        <v>672</v>
      </c>
      <c r="D86" s="283" t="s">
        <v>606</v>
      </c>
      <c r="E86" s="284" t="s">
        <v>606</v>
      </c>
      <c r="F86" s="130" t="s">
        <v>1272</v>
      </c>
      <c r="G86" s="130" t="s">
        <v>1273</v>
      </c>
      <c r="H86" s="130" t="s">
        <v>1516</v>
      </c>
      <c r="I86" s="130" t="s">
        <v>1583</v>
      </c>
      <c r="J86" s="130" t="s">
        <v>1804</v>
      </c>
      <c r="K86" s="130" t="s">
        <v>2078</v>
      </c>
      <c r="L86" s="130" t="s">
        <v>2079</v>
      </c>
      <c r="M86" s="130" t="s">
        <v>2080</v>
      </c>
      <c r="N86" s="130" t="s">
        <v>2348</v>
      </c>
      <c r="O86" s="131" t="s">
        <v>2349</v>
      </c>
      <c r="P86" s="121" t="s">
        <v>2081</v>
      </c>
      <c r="Q86" s="122" t="s">
        <v>2350</v>
      </c>
      <c r="R86" s="103"/>
    </row>
    <row r="87" spans="1:18" ht="12.75">
      <c r="A87" s="123" t="s">
        <v>384</v>
      </c>
      <c r="B87" s="132"/>
      <c r="C87" s="133" t="s">
        <v>483</v>
      </c>
      <c r="D87" s="285"/>
      <c r="E87" s="286"/>
      <c r="F87" s="134" t="s">
        <v>1275</v>
      </c>
      <c r="G87" s="134" t="s">
        <v>1276</v>
      </c>
      <c r="H87" s="134" t="s">
        <v>1517</v>
      </c>
      <c r="I87" s="134" t="s">
        <v>1805</v>
      </c>
      <c r="J87" s="134" t="s">
        <v>1769</v>
      </c>
      <c r="K87" s="134" t="s">
        <v>1275</v>
      </c>
      <c r="L87" s="134" t="s">
        <v>1227</v>
      </c>
      <c r="M87" s="134" t="s">
        <v>1204</v>
      </c>
      <c r="N87" s="134" t="s">
        <v>1227</v>
      </c>
      <c r="O87" s="135" t="s">
        <v>2073</v>
      </c>
      <c r="P87" s="136"/>
      <c r="Q87" s="137" t="s">
        <v>2351</v>
      </c>
      <c r="R87" s="103"/>
    </row>
    <row r="88" spans="1:18" ht="12.75">
      <c r="A88" s="127" t="s">
        <v>1203</v>
      </c>
      <c r="B88" s="128">
        <v>66</v>
      </c>
      <c r="C88" s="129" t="s">
        <v>669</v>
      </c>
      <c r="D88" s="283" t="s">
        <v>606</v>
      </c>
      <c r="E88" s="284" t="s">
        <v>606</v>
      </c>
      <c r="F88" s="130" t="s">
        <v>1232</v>
      </c>
      <c r="G88" s="130" t="s">
        <v>1233</v>
      </c>
      <c r="H88" s="130" t="s">
        <v>1488</v>
      </c>
      <c r="I88" s="130" t="s">
        <v>1811</v>
      </c>
      <c r="J88" s="130" t="s">
        <v>1812</v>
      </c>
      <c r="K88" s="130" t="s">
        <v>2108</v>
      </c>
      <c r="L88" s="130" t="s">
        <v>2109</v>
      </c>
      <c r="M88" s="130" t="s">
        <v>2110</v>
      </c>
      <c r="N88" s="130" t="s">
        <v>1565</v>
      </c>
      <c r="O88" s="131" t="s">
        <v>2352</v>
      </c>
      <c r="P88" s="121" t="s">
        <v>2111</v>
      </c>
      <c r="Q88" s="122" t="s">
        <v>2353</v>
      </c>
      <c r="R88" s="103"/>
    </row>
    <row r="89" spans="1:18" ht="12.75">
      <c r="A89" s="123" t="s">
        <v>384</v>
      </c>
      <c r="B89" s="132"/>
      <c r="C89" s="133" t="s">
        <v>340</v>
      </c>
      <c r="D89" s="285"/>
      <c r="E89" s="286"/>
      <c r="F89" s="134" t="s">
        <v>1153</v>
      </c>
      <c r="G89" s="134" t="s">
        <v>1235</v>
      </c>
      <c r="H89" s="134" t="s">
        <v>1494</v>
      </c>
      <c r="I89" s="134" t="s">
        <v>1813</v>
      </c>
      <c r="J89" s="134" t="s">
        <v>1275</v>
      </c>
      <c r="K89" s="134" t="s">
        <v>1489</v>
      </c>
      <c r="L89" s="134" t="s">
        <v>1803</v>
      </c>
      <c r="M89" s="134" t="s">
        <v>1803</v>
      </c>
      <c r="N89" s="134" t="s">
        <v>1243</v>
      </c>
      <c r="O89" s="135" t="s">
        <v>1766</v>
      </c>
      <c r="P89" s="136"/>
      <c r="Q89" s="137" t="s">
        <v>2355</v>
      </c>
      <c r="R89" s="103"/>
    </row>
    <row r="90" spans="1:18" ht="12.75">
      <c r="A90" s="127" t="s">
        <v>2356</v>
      </c>
      <c r="B90" s="128">
        <v>76</v>
      </c>
      <c r="C90" s="129" t="s">
        <v>679</v>
      </c>
      <c r="D90" s="283" t="s">
        <v>606</v>
      </c>
      <c r="E90" s="284" t="s">
        <v>606</v>
      </c>
      <c r="F90" s="130" t="s">
        <v>1293</v>
      </c>
      <c r="G90" s="130" t="s">
        <v>1294</v>
      </c>
      <c r="H90" s="130" t="s">
        <v>1526</v>
      </c>
      <c r="I90" s="130" t="s">
        <v>1818</v>
      </c>
      <c r="J90" s="130" t="s">
        <v>1819</v>
      </c>
      <c r="K90" s="130" t="s">
        <v>2113</v>
      </c>
      <c r="L90" s="130" t="s">
        <v>2114</v>
      </c>
      <c r="M90" s="130" t="s">
        <v>2115</v>
      </c>
      <c r="N90" s="130" t="s">
        <v>1567</v>
      </c>
      <c r="O90" s="131" t="s">
        <v>2357</v>
      </c>
      <c r="P90" s="121"/>
      <c r="Q90" s="122" t="s">
        <v>2358</v>
      </c>
      <c r="R90" s="103"/>
    </row>
    <row r="91" spans="1:18" ht="12.75">
      <c r="A91" s="123" t="s">
        <v>384</v>
      </c>
      <c r="B91" s="132"/>
      <c r="C91" s="133" t="s">
        <v>505</v>
      </c>
      <c r="D91" s="285"/>
      <c r="E91" s="286"/>
      <c r="F91" s="134" t="s">
        <v>1296</v>
      </c>
      <c r="G91" s="134" t="s">
        <v>1297</v>
      </c>
      <c r="H91" s="134" t="s">
        <v>1527</v>
      </c>
      <c r="I91" s="134" t="s">
        <v>1235</v>
      </c>
      <c r="J91" s="134" t="s">
        <v>1531</v>
      </c>
      <c r="K91" s="134" t="s">
        <v>2116</v>
      </c>
      <c r="L91" s="134" t="s">
        <v>2117</v>
      </c>
      <c r="M91" s="134" t="s">
        <v>2118</v>
      </c>
      <c r="N91" s="134" t="s">
        <v>2117</v>
      </c>
      <c r="O91" s="135" t="s">
        <v>1243</v>
      </c>
      <c r="P91" s="136"/>
      <c r="Q91" s="137" t="s">
        <v>2359</v>
      </c>
      <c r="R91" s="103"/>
    </row>
    <row r="92" spans="1:18" ht="12.75">
      <c r="A92" s="127" t="s">
        <v>2082</v>
      </c>
      <c r="B92" s="128">
        <v>71</v>
      </c>
      <c r="C92" s="129" t="s">
        <v>674</v>
      </c>
      <c r="D92" s="283" t="s">
        <v>606</v>
      </c>
      <c r="E92" s="284" t="s">
        <v>606</v>
      </c>
      <c r="F92" s="130" t="s">
        <v>1217</v>
      </c>
      <c r="G92" s="130" t="s">
        <v>1218</v>
      </c>
      <c r="H92" s="130" t="s">
        <v>1522</v>
      </c>
      <c r="I92" s="130" t="s">
        <v>1481</v>
      </c>
      <c r="J92" s="130" t="s">
        <v>1814</v>
      </c>
      <c r="K92" s="130" t="s">
        <v>2051</v>
      </c>
      <c r="L92" s="130" t="s">
        <v>2119</v>
      </c>
      <c r="M92" s="130" t="s">
        <v>2120</v>
      </c>
      <c r="N92" s="130" t="s">
        <v>2360</v>
      </c>
      <c r="O92" s="131" t="s">
        <v>2361</v>
      </c>
      <c r="P92" s="121"/>
      <c r="Q92" s="122" t="s">
        <v>2362</v>
      </c>
      <c r="R92" s="103"/>
    </row>
    <row r="93" spans="1:18" ht="12.75">
      <c r="A93" s="123" t="s">
        <v>383</v>
      </c>
      <c r="B93" s="132"/>
      <c r="C93" s="133" t="s">
        <v>342</v>
      </c>
      <c r="D93" s="285"/>
      <c r="E93" s="286"/>
      <c r="F93" s="134" t="s">
        <v>1220</v>
      </c>
      <c r="G93" s="134" t="s">
        <v>1221</v>
      </c>
      <c r="H93" s="134" t="s">
        <v>1523</v>
      </c>
      <c r="I93" s="134" t="s">
        <v>1847</v>
      </c>
      <c r="J93" s="134" t="s">
        <v>1254</v>
      </c>
      <c r="K93" s="134" t="s">
        <v>1221</v>
      </c>
      <c r="L93" s="134" t="s">
        <v>1776</v>
      </c>
      <c r="M93" s="134" t="s">
        <v>2121</v>
      </c>
      <c r="N93" s="134" t="s">
        <v>25</v>
      </c>
      <c r="O93" s="135" t="s">
        <v>25</v>
      </c>
      <c r="P93" s="136"/>
      <c r="Q93" s="137" t="s">
        <v>0</v>
      </c>
      <c r="R93" s="103"/>
    </row>
    <row r="94" spans="1:18" ht="12.75">
      <c r="A94" s="127" t="s">
        <v>2112</v>
      </c>
      <c r="B94" s="128">
        <v>64</v>
      </c>
      <c r="C94" s="129" t="s">
        <v>667</v>
      </c>
      <c r="D94" s="283" t="s">
        <v>606</v>
      </c>
      <c r="E94" s="284" t="s">
        <v>606</v>
      </c>
      <c r="F94" s="130" t="s">
        <v>1164</v>
      </c>
      <c r="G94" s="130" t="s">
        <v>1165</v>
      </c>
      <c r="H94" s="130" t="s">
        <v>1492</v>
      </c>
      <c r="I94" s="130" t="s">
        <v>1770</v>
      </c>
      <c r="J94" s="130" t="s">
        <v>1771</v>
      </c>
      <c r="K94" s="130" t="s">
        <v>1425</v>
      </c>
      <c r="L94" s="130" t="s">
        <v>1453</v>
      </c>
      <c r="M94" s="130" t="s">
        <v>2127</v>
      </c>
      <c r="N94" s="130" t="s">
        <v>1</v>
      </c>
      <c r="O94" s="131" t="s">
        <v>2</v>
      </c>
      <c r="P94" s="121"/>
      <c r="Q94" s="122" t="s">
        <v>3</v>
      </c>
      <c r="R94" s="103"/>
    </row>
    <row r="95" spans="1:18" ht="12.75">
      <c r="A95" s="123" t="s">
        <v>384</v>
      </c>
      <c r="B95" s="132"/>
      <c r="C95" s="133" t="s">
        <v>444</v>
      </c>
      <c r="D95" s="285"/>
      <c r="E95" s="286"/>
      <c r="F95" s="134" t="s">
        <v>1406</v>
      </c>
      <c r="G95" s="134" t="s">
        <v>1407</v>
      </c>
      <c r="H95" s="134" t="s">
        <v>1495</v>
      </c>
      <c r="I95" s="134" t="s">
        <v>1830</v>
      </c>
      <c r="J95" s="134" t="s">
        <v>1831</v>
      </c>
      <c r="K95" s="134" t="s">
        <v>1810</v>
      </c>
      <c r="L95" s="134" t="s">
        <v>1766</v>
      </c>
      <c r="M95" s="134" t="s">
        <v>1193</v>
      </c>
      <c r="N95" s="134" t="s">
        <v>4</v>
      </c>
      <c r="O95" s="135" t="s">
        <v>4</v>
      </c>
      <c r="P95" s="136"/>
      <c r="Q95" s="137" t="s">
        <v>5</v>
      </c>
      <c r="R95" s="103"/>
    </row>
    <row r="96" spans="1:18" ht="12.75">
      <c r="A96" s="127" t="s">
        <v>6</v>
      </c>
      <c r="B96" s="128">
        <v>73</v>
      </c>
      <c r="C96" s="129" t="s">
        <v>676</v>
      </c>
      <c r="D96" s="283" t="s">
        <v>606</v>
      </c>
      <c r="E96" s="284" t="s">
        <v>606</v>
      </c>
      <c r="F96" s="130" t="s">
        <v>1223</v>
      </c>
      <c r="G96" s="130" t="s">
        <v>1224</v>
      </c>
      <c r="H96" s="130" t="s">
        <v>1528</v>
      </c>
      <c r="I96" s="130" t="s">
        <v>1816</v>
      </c>
      <c r="J96" s="130" t="s">
        <v>1817</v>
      </c>
      <c r="K96" s="130" t="s">
        <v>2109</v>
      </c>
      <c r="L96" s="130" t="s">
        <v>2122</v>
      </c>
      <c r="M96" s="130" t="s">
        <v>2123</v>
      </c>
      <c r="N96" s="130" t="s">
        <v>1922</v>
      </c>
      <c r="O96" s="131" t="s">
        <v>7</v>
      </c>
      <c r="P96" s="121"/>
      <c r="Q96" s="122" t="s">
        <v>8</v>
      </c>
      <c r="R96" s="103"/>
    </row>
    <row r="97" spans="1:18" ht="12.75">
      <c r="A97" s="123" t="s">
        <v>384</v>
      </c>
      <c r="B97" s="132"/>
      <c r="C97" s="133" t="s">
        <v>255</v>
      </c>
      <c r="D97" s="285"/>
      <c r="E97" s="286"/>
      <c r="F97" s="134" t="s">
        <v>1226</v>
      </c>
      <c r="G97" s="134" t="s">
        <v>1227</v>
      </c>
      <c r="H97" s="134" t="s">
        <v>1529</v>
      </c>
      <c r="I97" s="134" t="s">
        <v>1848</v>
      </c>
      <c r="J97" s="134" t="s">
        <v>1282</v>
      </c>
      <c r="K97" s="134" t="s">
        <v>2124</v>
      </c>
      <c r="L97" s="134" t="s">
        <v>2125</v>
      </c>
      <c r="M97" s="134" t="s">
        <v>2126</v>
      </c>
      <c r="N97" s="134" t="s">
        <v>2125</v>
      </c>
      <c r="O97" s="135" t="s">
        <v>9</v>
      </c>
      <c r="P97" s="136"/>
      <c r="Q97" s="137" t="s">
        <v>10</v>
      </c>
      <c r="R97" s="103"/>
    </row>
    <row r="98" spans="1:18" ht="12.75">
      <c r="A98" s="127" t="s">
        <v>11</v>
      </c>
      <c r="B98" s="128">
        <v>60</v>
      </c>
      <c r="C98" s="129" t="s">
        <v>663</v>
      </c>
      <c r="D98" s="283" t="s">
        <v>606</v>
      </c>
      <c r="E98" s="284" t="s">
        <v>606</v>
      </c>
      <c r="F98" s="130" t="s">
        <v>1104</v>
      </c>
      <c r="G98" s="130" t="s">
        <v>1409</v>
      </c>
      <c r="H98" s="130" t="s">
        <v>1485</v>
      </c>
      <c r="I98" s="130" t="s">
        <v>1772</v>
      </c>
      <c r="J98" s="130" t="s">
        <v>1773</v>
      </c>
      <c r="K98" s="130" t="s">
        <v>2083</v>
      </c>
      <c r="L98" s="130" t="s">
        <v>2084</v>
      </c>
      <c r="M98" s="130" t="s">
        <v>2085</v>
      </c>
      <c r="N98" s="130" t="s">
        <v>12</v>
      </c>
      <c r="O98" s="131" t="s">
        <v>13</v>
      </c>
      <c r="P98" s="121" t="s">
        <v>1410</v>
      </c>
      <c r="Q98" s="122" t="s">
        <v>14</v>
      </c>
      <c r="R98" s="103"/>
    </row>
    <row r="99" spans="1:18" ht="12.75">
      <c r="A99" s="123" t="s">
        <v>382</v>
      </c>
      <c r="B99" s="132"/>
      <c r="C99" s="133" t="s">
        <v>434</v>
      </c>
      <c r="D99" s="285"/>
      <c r="E99" s="286"/>
      <c r="F99" s="134" t="s">
        <v>1198</v>
      </c>
      <c r="G99" s="134" t="s">
        <v>1412</v>
      </c>
      <c r="H99" s="134" t="s">
        <v>1515</v>
      </c>
      <c r="I99" s="134" t="s">
        <v>1515</v>
      </c>
      <c r="J99" s="134" t="s">
        <v>1765</v>
      </c>
      <c r="K99" s="134" t="s">
        <v>1486</v>
      </c>
      <c r="L99" s="134" t="s">
        <v>1805</v>
      </c>
      <c r="M99" s="134" t="s">
        <v>1765</v>
      </c>
      <c r="N99" s="134" t="s">
        <v>1805</v>
      </c>
      <c r="O99" s="135" t="s">
        <v>1805</v>
      </c>
      <c r="P99" s="136"/>
      <c r="Q99" s="137" t="s">
        <v>15</v>
      </c>
      <c r="R99" s="103"/>
    </row>
    <row r="100" spans="1:18" ht="12.75">
      <c r="A100" s="127" t="s">
        <v>16</v>
      </c>
      <c r="B100" s="128">
        <v>48</v>
      </c>
      <c r="C100" s="129" t="s">
        <v>653</v>
      </c>
      <c r="D100" s="283" t="s">
        <v>606</v>
      </c>
      <c r="E100" s="284" t="s">
        <v>606</v>
      </c>
      <c r="F100" s="130" t="s">
        <v>1151</v>
      </c>
      <c r="G100" s="130" t="s">
        <v>1096</v>
      </c>
      <c r="H100" s="130" t="s">
        <v>1481</v>
      </c>
      <c r="I100" s="130" t="s">
        <v>1752</v>
      </c>
      <c r="J100" s="130" t="s">
        <v>1753</v>
      </c>
      <c r="K100" s="130" t="s">
        <v>2086</v>
      </c>
      <c r="L100" s="130" t="s">
        <v>2087</v>
      </c>
      <c r="M100" s="130" t="s">
        <v>1969</v>
      </c>
      <c r="N100" s="130" t="s">
        <v>17</v>
      </c>
      <c r="O100" s="131" t="s">
        <v>18</v>
      </c>
      <c r="P100" s="121"/>
      <c r="Q100" s="122" t="s">
        <v>19</v>
      </c>
      <c r="R100" s="103"/>
    </row>
    <row r="101" spans="1:18" ht="12.75">
      <c r="A101" s="123" t="s">
        <v>398</v>
      </c>
      <c r="B101" s="132"/>
      <c r="C101" s="133" t="s">
        <v>436</v>
      </c>
      <c r="D101" s="285"/>
      <c r="E101" s="286"/>
      <c r="F101" s="134" t="s">
        <v>1320</v>
      </c>
      <c r="G101" s="134" t="s">
        <v>1204</v>
      </c>
      <c r="H101" s="134" t="s">
        <v>1462</v>
      </c>
      <c r="I101" s="134" t="s">
        <v>1504</v>
      </c>
      <c r="J101" s="134" t="s">
        <v>1843</v>
      </c>
      <c r="K101" s="134" t="s">
        <v>2088</v>
      </c>
      <c r="L101" s="134" t="s">
        <v>977</v>
      </c>
      <c r="M101" s="134" t="s">
        <v>2053</v>
      </c>
      <c r="N101" s="134" t="s">
        <v>1498</v>
      </c>
      <c r="O101" s="135" t="s">
        <v>1462</v>
      </c>
      <c r="P101" s="136"/>
      <c r="Q101" s="137" t="s">
        <v>20</v>
      </c>
      <c r="R101" s="103"/>
    </row>
    <row r="102" spans="1:18" ht="12.75">
      <c r="A102" s="127" t="s">
        <v>21</v>
      </c>
      <c r="B102" s="128">
        <v>65</v>
      </c>
      <c r="C102" s="129" t="s">
        <v>668</v>
      </c>
      <c r="D102" s="283" t="s">
        <v>606</v>
      </c>
      <c r="E102" s="284" t="s">
        <v>606</v>
      </c>
      <c r="F102" s="130" t="s">
        <v>1158</v>
      </c>
      <c r="G102" s="130" t="s">
        <v>1159</v>
      </c>
      <c r="H102" s="130" t="s">
        <v>1493</v>
      </c>
      <c r="I102" s="130" t="s">
        <v>1774</v>
      </c>
      <c r="J102" s="130" t="s">
        <v>1775</v>
      </c>
      <c r="K102" s="130" t="s">
        <v>2133</v>
      </c>
      <c r="L102" s="130" t="s">
        <v>2134</v>
      </c>
      <c r="M102" s="130" t="s">
        <v>2135</v>
      </c>
      <c r="N102" s="130" t="s">
        <v>1597</v>
      </c>
      <c r="O102" s="131" t="s">
        <v>1121</v>
      </c>
      <c r="P102" s="121"/>
      <c r="Q102" s="122" t="s">
        <v>22</v>
      </c>
      <c r="R102" s="103"/>
    </row>
    <row r="103" spans="1:18" ht="12.75">
      <c r="A103" s="123" t="s">
        <v>398</v>
      </c>
      <c r="B103" s="132"/>
      <c r="C103" s="133" t="s">
        <v>246</v>
      </c>
      <c r="D103" s="285"/>
      <c r="E103" s="286"/>
      <c r="F103" s="134" t="s">
        <v>1403</v>
      </c>
      <c r="G103" s="134" t="s">
        <v>1404</v>
      </c>
      <c r="H103" s="134" t="s">
        <v>1532</v>
      </c>
      <c r="I103" s="134" t="s">
        <v>1832</v>
      </c>
      <c r="J103" s="134" t="s">
        <v>1813</v>
      </c>
      <c r="K103" s="134" t="s">
        <v>2136</v>
      </c>
      <c r="L103" s="134" t="s">
        <v>1143</v>
      </c>
      <c r="M103" s="134" t="s">
        <v>1153</v>
      </c>
      <c r="N103" s="134" t="s">
        <v>2136</v>
      </c>
      <c r="O103" s="135" t="s">
        <v>1153</v>
      </c>
      <c r="P103" s="136"/>
      <c r="Q103" s="137" t="s">
        <v>23</v>
      </c>
      <c r="R103" s="103"/>
    </row>
    <row r="104" spans="1:18" ht="12.75">
      <c r="A104" s="127" t="s">
        <v>24</v>
      </c>
      <c r="B104" s="128">
        <v>12</v>
      </c>
      <c r="C104" s="129" t="s">
        <v>618</v>
      </c>
      <c r="D104" s="283" t="s">
        <v>606</v>
      </c>
      <c r="E104" s="284" t="s">
        <v>606</v>
      </c>
      <c r="F104" s="130" t="s">
        <v>956</v>
      </c>
      <c r="G104" s="130" t="s">
        <v>957</v>
      </c>
      <c r="H104" s="130" t="s">
        <v>1440</v>
      </c>
      <c r="I104" s="130" t="s">
        <v>1584</v>
      </c>
      <c r="J104" s="130" t="s">
        <v>1585</v>
      </c>
      <c r="K104" s="130" t="s">
        <v>1990</v>
      </c>
      <c r="L104" s="130" t="s">
        <v>1991</v>
      </c>
      <c r="M104" s="130" t="s">
        <v>1992</v>
      </c>
      <c r="N104" s="130" t="s">
        <v>2243</v>
      </c>
      <c r="O104" s="131" t="s">
        <v>2244</v>
      </c>
      <c r="P104" s="121"/>
      <c r="Q104" s="122" t="s">
        <v>2245</v>
      </c>
      <c r="R104" s="103"/>
    </row>
    <row r="105" spans="1:18" ht="12.75">
      <c r="A105" s="123" t="s">
        <v>403</v>
      </c>
      <c r="B105" s="132"/>
      <c r="C105" s="133" t="s">
        <v>473</v>
      </c>
      <c r="D105" s="285"/>
      <c r="E105" s="286"/>
      <c r="F105" s="134" t="s">
        <v>947</v>
      </c>
      <c r="G105" s="134" t="s">
        <v>959</v>
      </c>
      <c r="H105" s="134" t="s">
        <v>1443</v>
      </c>
      <c r="I105" s="134" t="s">
        <v>1697</v>
      </c>
      <c r="J105" s="134" t="s">
        <v>1698</v>
      </c>
      <c r="K105" s="134" t="s">
        <v>2089</v>
      </c>
      <c r="L105" s="134" t="s">
        <v>1848</v>
      </c>
      <c r="M105" s="134" t="s">
        <v>2141</v>
      </c>
      <c r="N105" s="134" t="s">
        <v>1095</v>
      </c>
      <c r="O105" s="135" t="s">
        <v>1698</v>
      </c>
      <c r="P105" s="136"/>
      <c r="Q105" s="137" t="s">
        <v>2246</v>
      </c>
      <c r="R105" s="103"/>
    </row>
    <row r="106" spans="1:18" ht="12.75">
      <c r="A106" s="127" t="s">
        <v>26</v>
      </c>
      <c r="B106" s="128">
        <v>81</v>
      </c>
      <c r="C106" s="129" t="s">
        <v>683</v>
      </c>
      <c r="D106" s="283" t="s">
        <v>606</v>
      </c>
      <c r="E106" s="284" t="s">
        <v>606</v>
      </c>
      <c r="F106" s="130" t="s">
        <v>1355</v>
      </c>
      <c r="G106" s="130" t="s">
        <v>1356</v>
      </c>
      <c r="H106" s="130" t="s">
        <v>1545</v>
      </c>
      <c r="I106" s="130" t="s">
        <v>1833</v>
      </c>
      <c r="J106" s="130" t="s">
        <v>1834</v>
      </c>
      <c r="K106" s="130" t="s">
        <v>2142</v>
      </c>
      <c r="L106" s="130" t="s">
        <v>2143</v>
      </c>
      <c r="M106" s="130" t="s">
        <v>2144</v>
      </c>
      <c r="N106" s="130" t="s">
        <v>1451</v>
      </c>
      <c r="O106" s="131" t="s">
        <v>33</v>
      </c>
      <c r="P106" s="121"/>
      <c r="Q106" s="122" t="s">
        <v>34</v>
      </c>
      <c r="R106" s="103"/>
    </row>
    <row r="107" spans="1:18" ht="12.75">
      <c r="A107" s="123" t="s">
        <v>347</v>
      </c>
      <c r="B107" s="132"/>
      <c r="C107" s="133" t="s">
        <v>464</v>
      </c>
      <c r="D107" s="285"/>
      <c r="E107" s="286"/>
      <c r="F107" s="134" t="s">
        <v>1358</v>
      </c>
      <c r="G107" s="134" t="s">
        <v>1359</v>
      </c>
      <c r="H107" s="134" t="s">
        <v>1546</v>
      </c>
      <c r="I107" s="134" t="s">
        <v>1550</v>
      </c>
      <c r="J107" s="134" t="s">
        <v>1836</v>
      </c>
      <c r="K107" s="134" t="s">
        <v>1412</v>
      </c>
      <c r="L107" s="134" t="s">
        <v>2145</v>
      </c>
      <c r="M107" s="134" t="s">
        <v>2146</v>
      </c>
      <c r="N107" s="134" t="s">
        <v>2150</v>
      </c>
      <c r="O107" s="135" t="s">
        <v>29</v>
      </c>
      <c r="P107" s="136"/>
      <c r="Q107" s="137" t="s">
        <v>35</v>
      </c>
      <c r="R107" s="103"/>
    </row>
    <row r="108" spans="1:18" ht="12.75">
      <c r="A108" s="127" t="s">
        <v>30</v>
      </c>
      <c r="B108" s="128">
        <v>82</v>
      </c>
      <c r="C108" s="129" t="s">
        <v>684</v>
      </c>
      <c r="D108" s="283" t="s">
        <v>606</v>
      </c>
      <c r="E108" s="284" t="s">
        <v>606</v>
      </c>
      <c r="F108" s="130" t="s">
        <v>1300</v>
      </c>
      <c r="G108" s="130" t="s">
        <v>1322</v>
      </c>
      <c r="H108" s="130" t="s">
        <v>1541</v>
      </c>
      <c r="I108" s="130" t="s">
        <v>1840</v>
      </c>
      <c r="J108" s="130" t="s">
        <v>1841</v>
      </c>
      <c r="K108" s="130" t="s">
        <v>1733</v>
      </c>
      <c r="L108" s="130" t="s">
        <v>2147</v>
      </c>
      <c r="M108" s="130" t="s">
        <v>2148</v>
      </c>
      <c r="N108" s="130" t="s">
        <v>37</v>
      </c>
      <c r="O108" s="131" t="s">
        <v>33</v>
      </c>
      <c r="P108" s="121" t="s">
        <v>1842</v>
      </c>
      <c r="Q108" s="122" t="s">
        <v>38</v>
      </c>
      <c r="R108" s="103"/>
    </row>
    <row r="109" spans="1:18" ht="12.75">
      <c r="A109" s="123" t="s">
        <v>347</v>
      </c>
      <c r="B109" s="132"/>
      <c r="C109" s="133" t="s">
        <v>458</v>
      </c>
      <c r="D109" s="285"/>
      <c r="E109" s="286"/>
      <c r="F109" s="134" t="s">
        <v>1324</v>
      </c>
      <c r="G109" s="134" t="s">
        <v>1325</v>
      </c>
      <c r="H109" s="134" t="s">
        <v>1542</v>
      </c>
      <c r="I109" s="134" t="s">
        <v>1542</v>
      </c>
      <c r="J109" s="134" t="s">
        <v>1826</v>
      </c>
      <c r="K109" s="134" t="s">
        <v>2149</v>
      </c>
      <c r="L109" s="134" t="s">
        <v>2146</v>
      </c>
      <c r="M109" s="134" t="s">
        <v>2150</v>
      </c>
      <c r="N109" s="134" t="s">
        <v>2140</v>
      </c>
      <c r="O109" s="135" t="s">
        <v>29</v>
      </c>
      <c r="P109" s="136"/>
      <c r="Q109" s="137" t="s">
        <v>39</v>
      </c>
      <c r="R109" s="103"/>
    </row>
    <row r="110" spans="1:18" ht="12.75">
      <c r="A110" s="127" t="s">
        <v>1823</v>
      </c>
      <c r="B110" s="128">
        <v>85</v>
      </c>
      <c r="C110" s="129" t="s">
        <v>619</v>
      </c>
      <c r="D110" s="283" t="s">
        <v>606</v>
      </c>
      <c r="E110" s="284" t="s">
        <v>606</v>
      </c>
      <c r="F110" s="130" t="s">
        <v>1381</v>
      </c>
      <c r="G110" s="130" t="s">
        <v>1382</v>
      </c>
      <c r="H110" s="130" t="s">
        <v>1549</v>
      </c>
      <c r="I110" s="130" t="s">
        <v>1837</v>
      </c>
      <c r="J110" s="130" t="s">
        <v>1838</v>
      </c>
      <c r="K110" s="130" t="s">
        <v>2151</v>
      </c>
      <c r="L110" s="130" t="s">
        <v>2152</v>
      </c>
      <c r="M110" s="130" t="s">
        <v>2153</v>
      </c>
      <c r="N110" s="130" t="s">
        <v>41</v>
      </c>
      <c r="O110" s="131" t="s">
        <v>42</v>
      </c>
      <c r="P110" s="121" t="s">
        <v>1748</v>
      </c>
      <c r="Q110" s="122" t="s">
        <v>43</v>
      </c>
      <c r="R110" s="103"/>
    </row>
    <row r="111" spans="1:18" ht="12.75">
      <c r="A111" s="123" t="s">
        <v>347</v>
      </c>
      <c r="B111" s="132"/>
      <c r="C111" s="133" t="s">
        <v>457</v>
      </c>
      <c r="D111" s="285"/>
      <c r="E111" s="286"/>
      <c r="F111" s="134" t="s">
        <v>1384</v>
      </c>
      <c r="G111" s="134" t="s">
        <v>1385</v>
      </c>
      <c r="H111" s="134" t="s">
        <v>1550</v>
      </c>
      <c r="I111" s="134" t="s">
        <v>1548</v>
      </c>
      <c r="J111" s="134" t="s">
        <v>1839</v>
      </c>
      <c r="K111" s="134" t="s">
        <v>2154</v>
      </c>
      <c r="L111" s="134" t="s">
        <v>2150</v>
      </c>
      <c r="M111" s="134" t="s">
        <v>2145</v>
      </c>
      <c r="N111" s="134" t="s">
        <v>2145</v>
      </c>
      <c r="O111" s="135" t="s">
        <v>2145</v>
      </c>
      <c r="P111" s="136"/>
      <c r="Q111" s="137" t="s">
        <v>44</v>
      </c>
      <c r="R111" s="103"/>
    </row>
    <row r="112" spans="1:18" ht="12.75">
      <c r="A112" s="127" t="s">
        <v>36</v>
      </c>
      <c r="B112" s="128">
        <v>80</v>
      </c>
      <c r="C112" s="129" t="s">
        <v>682</v>
      </c>
      <c r="D112" s="283" t="s">
        <v>606</v>
      </c>
      <c r="E112" s="284" t="s">
        <v>606</v>
      </c>
      <c r="F112" s="130" t="s">
        <v>1306</v>
      </c>
      <c r="G112" s="130" t="s">
        <v>1307</v>
      </c>
      <c r="H112" s="130" t="s">
        <v>1535</v>
      </c>
      <c r="I112" s="130" t="s">
        <v>1820</v>
      </c>
      <c r="J112" s="130" t="s">
        <v>1821</v>
      </c>
      <c r="K112" s="130" t="s">
        <v>2128</v>
      </c>
      <c r="L112" s="130" t="s">
        <v>2129</v>
      </c>
      <c r="M112" s="130" t="s">
        <v>2130</v>
      </c>
      <c r="N112" s="130" t="s">
        <v>27</v>
      </c>
      <c r="O112" s="131" t="s">
        <v>28</v>
      </c>
      <c r="P112" s="121"/>
      <c r="Q112" s="122" t="s">
        <v>177</v>
      </c>
      <c r="R112" s="103"/>
    </row>
    <row r="113" spans="1:18" ht="12.75">
      <c r="A113" s="123" t="s">
        <v>347</v>
      </c>
      <c r="B113" s="132"/>
      <c r="C113" s="133" t="s">
        <v>457</v>
      </c>
      <c r="D113" s="285"/>
      <c r="E113" s="286"/>
      <c r="F113" s="134" t="s">
        <v>1309</v>
      </c>
      <c r="G113" s="134" t="s">
        <v>1310</v>
      </c>
      <c r="H113" s="134" t="s">
        <v>1536</v>
      </c>
      <c r="I113" s="134" t="s">
        <v>1536</v>
      </c>
      <c r="J113" s="134" t="s">
        <v>1822</v>
      </c>
      <c r="K113" s="134" t="s">
        <v>2131</v>
      </c>
      <c r="L113" s="134" t="s">
        <v>2132</v>
      </c>
      <c r="M113" s="134" t="s">
        <v>2132</v>
      </c>
      <c r="N113" s="134" t="s">
        <v>29</v>
      </c>
      <c r="O113" s="135" t="s">
        <v>2150</v>
      </c>
      <c r="P113" s="314" t="s">
        <v>185</v>
      </c>
      <c r="Q113" s="137" t="s">
        <v>178</v>
      </c>
      <c r="R113" s="103"/>
    </row>
    <row r="114" spans="1:18" ht="12.75">
      <c r="A114" s="127" t="s">
        <v>40</v>
      </c>
      <c r="B114" s="128">
        <v>89</v>
      </c>
      <c r="C114" s="129" t="s">
        <v>626</v>
      </c>
      <c r="D114" s="283" t="s">
        <v>606</v>
      </c>
      <c r="E114" s="284" t="s">
        <v>606</v>
      </c>
      <c r="F114" s="130" t="s">
        <v>1335</v>
      </c>
      <c r="G114" s="130" t="s">
        <v>1336</v>
      </c>
      <c r="H114" s="130" t="s">
        <v>1537</v>
      </c>
      <c r="I114" s="130" t="s">
        <v>1827</v>
      </c>
      <c r="J114" s="130" t="s">
        <v>1828</v>
      </c>
      <c r="K114" s="130" t="s">
        <v>2137</v>
      </c>
      <c r="L114" s="130" t="s">
        <v>2138</v>
      </c>
      <c r="M114" s="130" t="s">
        <v>2139</v>
      </c>
      <c r="N114" s="130" t="s">
        <v>31</v>
      </c>
      <c r="O114" s="131" t="s">
        <v>32</v>
      </c>
      <c r="P114" s="121"/>
      <c r="Q114" s="122" t="s">
        <v>179</v>
      </c>
      <c r="R114" s="103"/>
    </row>
    <row r="115" spans="1:18" ht="12.75">
      <c r="A115" s="123" t="s">
        <v>347</v>
      </c>
      <c r="B115" s="132"/>
      <c r="C115" s="133" t="s">
        <v>458</v>
      </c>
      <c r="D115" s="285"/>
      <c r="E115" s="286"/>
      <c r="F115" s="134" t="s">
        <v>1338</v>
      </c>
      <c r="G115" s="134" t="s">
        <v>1339</v>
      </c>
      <c r="H115" s="134" t="s">
        <v>1538</v>
      </c>
      <c r="I115" s="134" t="s">
        <v>1538</v>
      </c>
      <c r="J115" s="134" t="s">
        <v>1829</v>
      </c>
      <c r="K115" s="134" t="s">
        <v>1815</v>
      </c>
      <c r="L115" s="134" t="s">
        <v>2140</v>
      </c>
      <c r="M115" s="134" t="s">
        <v>1777</v>
      </c>
      <c r="N115" s="134" t="s">
        <v>2146</v>
      </c>
      <c r="O115" s="135" t="s">
        <v>2146</v>
      </c>
      <c r="P115" s="314" t="s">
        <v>185</v>
      </c>
      <c r="Q115" s="137" t="s">
        <v>180</v>
      </c>
      <c r="R115" s="103"/>
    </row>
    <row r="116" spans="1:18" ht="12.75">
      <c r="A116" s="127" t="s">
        <v>45</v>
      </c>
      <c r="B116" s="128">
        <v>87</v>
      </c>
      <c r="C116" s="129" t="s">
        <v>638</v>
      </c>
      <c r="D116" s="283" t="s">
        <v>606</v>
      </c>
      <c r="E116" s="284" t="s">
        <v>606</v>
      </c>
      <c r="F116" s="130" t="s">
        <v>1395</v>
      </c>
      <c r="G116" s="130" t="s">
        <v>1396</v>
      </c>
      <c r="H116" s="130" t="s">
        <v>1553</v>
      </c>
      <c r="I116" s="130" t="s">
        <v>1844</v>
      </c>
      <c r="J116" s="130" t="s">
        <v>1845</v>
      </c>
      <c r="K116" s="130" t="s">
        <v>2155</v>
      </c>
      <c r="L116" s="130" t="s">
        <v>2156</v>
      </c>
      <c r="M116" s="130" t="s">
        <v>2157</v>
      </c>
      <c r="N116" s="130" t="s">
        <v>46</v>
      </c>
      <c r="O116" s="131" t="s">
        <v>1961</v>
      </c>
      <c r="P116" s="121" t="s">
        <v>1397</v>
      </c>
      <c r="Q116" s="122" t="s">
        <v>47</v>
      </c>
      <c r="R116" s="103"/>
    </row>
    <row r="117" spans="1:18" ht="12.75">
      <c r="A117" s="123" t="s">
        <v>347</v>
      </c>
      <c r="B117" s="132"/>
      <c r="C117" s="133" t="s">
        <v>464</v>
      </c>
      <c r="D117" s="285"/>
      <c r="E117" s="286"/>
      <c r="F117" s="134" t="s">
        <v>1399</v>
      </c>
      <c r="G117" s="134" t="s">
        <v>1400</v>
      </c>
      <c r="H117" s="134" t="s">
        <v>1554</v>
      </c>
      <c r="I117" s="134" t="s">
        <v>1546</v>
      </c>
      <c r="J117" s="134" t="s">
        <v>1846</v>
      </c>
      <c r="K117" s="134" t="s">
        <v>2158</v>
      </c>
      <c r="L117" s="134" t="s">
        <v>1248</v>
      </c>
      <c r="M117" s="134" t="s">
        <v>2107</v>
      </c>
      <c r="N117" s="134" t="s">
        <v>1248</v>
      </c>
      <c r="O117" s="135" t="s">
        <v>1248</v>
      </c>
      <c r="P117" s="136"/>
      <c r="Q117" s="137" t="s">
        <v>48</v>
      </c>
      <c r="R117" s="103"/>
    </row>
    <row r="118" spans="1:18" ht="12.75">
      <c r="A118" s="127"/>
      <c r="B118" s="128">
        <v>55</v>
      </c>
      <c r="C118" s="129" t="s">
        <v>659</v>
      </c>
      <c r="D118" s="283" t="s">
        <v>606</v>
      </c>
      <c r="E118" s="284" t="s">
        <v>606</v>
      </c>
      <c r="F118" s="130" t="s">
        <v>1124</v>
      </c>
      <c r="G118" s="130" t="s">
        <v>1096</v>
      </c>
      <c r="H118" s="130" t="s">
        <v>1478</v>
      </c>
      <c r="I118" s="130" t="s">
        <v>1743</v>
      </c>
      <c r="J118" s="130" t="s">
        <v>1744</v>
      </c>
      <c r="K118" s="130" t="s">
        <v>2076</v>
      </c>
      <c r="L118" s="130" t="s">
        <v>1773</v>
      </c>
      <c r="M118" s="130" t="s">
        <v>2077</v>
      </c>
      <c r="N118" s="130" t="s">
        <v>49</v>
      </c>
      <c r="O118" s="131" t="s">
        <v>50</v>
      </c>
      <c r="P118" s="294" t="s">
        <v>1170</v>
      </c>
      <c r="Q118" s="295"/>
      <c r="R118" s="103"/>
    </row>
    <row r="119" spans="1:18" ht="12.75">
      <c r="A119" s="123" t="s">
        <v>384</v>
      </c>
      <c r="B119" s="132"/>
      <c r="C119" s="133" t="s">
        <v>444</v>
      </c>
      <c r="D119" s="285"/>
      <c r="E119" s="286"/>
      <c r="F119" s="134" t="s">
        <v>1135</v>
      </c>
      <c r="G119" s="134" t="s">
        <v>1204</v>
      </c>
      <c r="H119" s="134" t="s">
        <v>1513</v>
      </c>
      <c r="I119" s="134" t="s">
        <v>1809</v>
      </c>
      <c r="J119" s="134" t="s">
        <v>1810</v>
      </c>
      <c r="K119" s="134" t="s">
        <v>2100</v>
      </c>
      <c r="L119" s="134" t="s">
        <v>2101</v>
      </c>
      <c r="M119" s="134" t="s">
        <v>2072</v>
      </c>
      <c r="N119" s="134" t="s">
        <v>2354</v>
      </c>
      <c r="O119" s="135" t="s">
        <v>2126</v>
      </c>
      <c r="P119" s="296"/>
      <c r="Q119" s="297"/>
      <c r="R119" s="103"/>
    </row>
    <row r="120" spans="1:18" ht="12.75">
      <c r="A120" s="127"/>
      <c r="B120" s="128">
        <v>9</v>
      </c>
      <c r="C120" s="129" t="s">
        <v>615</v>
      </c>
      <c r="D120" s="283" t="s">
        <v>606</v>
      </c>
      <c r="E120" s="284" t="s">
        <v>606</v>
      </c>
      <c r="F120" s="130" t="s">
        <v>937</v>
      </c>
      <c r="G120" s="130" t="s">
        <v>938</v>
      </c>
      <c r="H120" s="130" t="s">
        <v>1431</v>
      </c>
      <c r="I120" s="130" t="s">
        <v>1573</v>
      </c>
      <c r="J120" s="130" t="s">
        <v>1574</v>
      </c>
      <c r="K120" s="130" t="s">
        <v>1916</v>
      </c>
      <c r="L120" s="130" t="s">
        <v>1917</v>
      </c>
      <c r="M120" s="130" t="s">
        <v>1918</v>
      </c>
      <c r="N120" s="130"/>
      <c r="O120" s="131"/>
      <c r="P120" s="294" t="s">
        <v>1857</v>
      </c>
      <c r="Q120" s="295"/>
      <c r="R120" s="103"/>
    </row>
    <row r="121" spans="1:18" ht="12.75">
      <c r="A121" s="123" t="s">
        <v>322</v>
      </c>
      <c r="B121" s="132"/>
      <c r="C121" s="133" t="s">
        <v>326</v>
      </c>
      <c r="D121" s="285"/>
      <c r="E121" s="286"/>
      <c r="F121" s="134" t="s">
        <v>940</v>
      </c>
      <c r="G121" s="134" t="s">
        <v>940</v>
      </c>
      <c r="H121" s="134" t="s">
        <v>946</v>
      </c>
      <c r="I121" s="134" t="s">
        <v>947</v>
      </c>
      <c r="J121" s="134" t="s">
        <v>946</v>
      </c>
      <c r="K121" s="134" t="s">
        <v>1919</v>
      </c>
      <c r="L121" s="134" t="s">
        <v>946</v>
      </c>
      <c r="M121" s="134" t="s">
        <v>1919</v>
      </c>
      <c r="N121" s="134"/>
      <c r="O121" s="135"/>
      <c r="P121" s="296"/>
      <c r="Q121" s="297"/>
      <c r="R121" s="103"/>
    </row>
    <row r="122" spans="1:18" ht="12.75">
      <c r="A122" s="127"/>
      <c r="B122" s="128">
        <v>5</v>
      </c>
      <c r="C122" s="129" t="s">
        <v>611</v>
      </c>
      <c r="D122" s="283" t="s">
        <v>606</v>
      </c>
      <c r="E122" s="284" t="s">
        <v>606</v>
      </c>
      <c r="F122" s="130" t="s">
        <v>915</v>
      </c>
      <c r="G122" s="130" t="s">
        <v>916</v>
      </c>
      <c r="H122" s="130" t="s">
        <v>1426</v>
      </c>
      <c r="I122" s="130" t="s">
        <v>1568</v>
      </c>
      <c r="J122" s="130" t="s">
        <v>1569</v>
      </c>
      <c r="K122" s="130" t="s">
        <v>1946</v>
      </c>
      <c r="L122" s="130" t="s">
        <v>1947</v>
      </c>
      <c r="M122" s="130"/>
      <c r="N122" s="130"/>
      <c r="O122" s="131"/>
      <c r="P122" s="294" t="s">
        <v>1608</v>
      </c>
      <c r="Q122" s="295"/>
      <c r="R122" s="103"/>
    </row>
    <row r="123" spans="1:18" ht="12.75">
      <c r="A123" s="123" t="s">
        <v>394</v>
      </c>
      <c r="B123" s="132"/>
      <c r="C123" s="133" t="s">
        <v>406</v>
      </c>
      <c r="D123" s="285"/>
      <c r="E123" s="286"/>
      <c r="F123" s="134" t="s">
        <v>908</v>
      </c>
      <c r="G123" s="134" t="s">
        <v>918</v>
      </c>
      <c r="H123" s="134" t="s">
        <v>918</v>
      </c>
      <c r="I123" s="134" t="s">
        <v>1430</v>
      </c>
      <c r="J123" s="134" t="s">
        <v>918</v>
      </c>
      <c r="K123" s="134" t="s">
        <v>1993</v>
      </c>
      <c r="L123" s="134" t="s">
        <v>2159</v>
      </c>
      <c r="M123" s="134"/>
      <c r="N123" s="134"/>
      <c r="O123" s="135"/>
      <c r="P123" s="296"/>
      <c r="Q123" s="297"/>
      <c r="R123" s="103"/>
    </row>
    <row r="124" spans="1:18" ht="12.75">
      <c r="A124" s="127"/>
      <c r="B124" s="128">
        <v>41</v>
      </c>
      <c r="C124" s="129" t="s">
        <v>646</v>
      </c>
      <c r="D124" s="283" t="s">
        <v>606</v>
      </c>
      <c r="E124" s="284" t="s">
        <v>606</v>
      </c>
      <c r="F124" s="130" t="s">
        <v>1109</v>
      </c>
      <c r="G124" s="130" t="s">
        <v>1110</v>
      </c>
      <c r="H124" s="130" t="s">
        <v>1464</v>
      </c>
      <c r="I124" s="130" t="s">
        <v>1711</v>
      </c>
      <c r="J124" s="130" t="s">
        <v>1712</v>
      </c>
      <c r="K124" s="130" t="s">
        <v>2102</v>
      </c>
      <c r="L124" s="130" t="s">
        <v>2103</v>
      </c>
      <c r="M124" s="130"/>
      <c r="N124" s="130"/>
      <c r="O124" s="131"/>
      <c r="P124" s="294" t="s">
        <v>2104</v>
      </c>
      <c r="Q124" s="295"/>
      <c r="R124" s="103"/>
    </row>
    <row r="125" spans="1:18" ht="12.75">
      <c r="A125" s="123" t="s">
        <v>396</v>
      </c>
      <c r="B125" s="132"/>
      <c r="C125" s="133" t="s">
        <v>434</v>
      </c>
      <c r="D125" s="285"/>
      <c r="E125" s="286"/>
      <c r="F125" s="134" t="s">
        <v>1112</v>
      </c>
      <c r="G125" s="134" t="s">
        <v>1196</v>
      </c>
      <c r="H125" s="134" t="s">
        <v>1502</v>
      </c>
      <c r="I125" s="134" t="s">
        <v>1781</v>
      </c>
      <c r="J125" s="134" t="s">
        <v>1713</v>
      </c>
      <c r="K125" s="134" t="s">
        <v>1179</v>
      </c>
      <c r="L125" s="134" t="s">
        <v>1789</v>
      </c>
      <c r="M125" s="134"/>
      <c r="N125" s="134"/>
      <c r="O125" s="135"/>
      <c r="P125" s="296"/>
      <c r="Q125" s="297"/>
      <c r="R125" s="103"/>
    </row>
    <row r="126" spans="1:18" ht="12.75">
      <c r="A126" s="127"/>
      <c r="B126" s="128">
        <v>70</v>
      </c>
      <c r="C126" s="129" t="s">
        <v>673</v>
      </c>
      <c r="D126" s="283" t="s">
        <v>606</v>
      </c>
      <c r="E126" s="284" t="s">
        <v>606</v>
      </c>
      <c r="F126" s="130" t="s">
        <v>1328</v>
      </c>
      <c r="G126" s="130" t="s">
        <v>1329</v>
      </c>
      <c r="H126" s="130" t="s">
        <v>1520</v>
      </c>
      <c r="I126" s="130" t="s">
        <v>1806</v>
      </c>
      <c r="J126" s="130" t="s">
        <v>1807</v>
      </c>
      <c r="K126" s="130" t="s">
        <v>2105</v>
      </c>
      <c r="L126" s="130"/>
      <c r="M126" s="130"/>
      <c r="N126" s="130"/>
      <c r="O126" s="131"/>
      <c r="P126" s="294" t="s">
        <v>1857</v>
      </c>
      <c r="Q126" s="295"/>
      <c r="R126" s="103"/>
    </row>
    <row r="127" spans="1:18" ht="12.75">
      <c r="A127" s="123" t="s">
        <v>396</v>
      </c>
      <c r="B127" s="132"/>
      <c r="C127" s="133" t="s">
        <v>435</v>
      </c>
      <c r="D127" s="285"/>
      <c r="E127" s="286"/>
      <c r="F127" s="134" t="s">
        <v>1331</v>
      </c>
      <c r="G127" s="134" t="s">
        <v>1332</v>
      </c>
      <c r="H127" s="134" t="s">
        <v>1489</v>
      </c>
      <c r="I127" s="134" t="s">
        <v>1489</v>
      </c>
      <c r="J127" s="134" t="s">
        <v>1156</v>
      </c>
      <c r="K127" s="134" t="s">
        <v>2048</v>
      </c>
      <c r="L127" s="134"/>
      <c r="M127" s="134"/>
      <c r="N127" s="134"/>
      <c r="O127" s="135"/>
      <c r="P127" s="296"/>
      <c r="Q127" s="297"/>
      <c r="R127" s="103"/>
    </row>
    <row r="128" spans="1:18" ht="12.75">
      <c r="A128" s="127"/>
      <c r="B128" s="128">
        <v>26</v>
      </c>
      <c r="C128" s="129" t="s">
        <v>631</v>
      </c>
      <c r="D128" s="283" t="s">
        <v>606</v>
      </c>
      <c r="E128" s="284" t="s">
        <v>606</v>
      </c>
      <c r="F128" s="130" t="s">
        <v>1022</v>
      </c>
      <c r="G128" s="130" t="s">
        <v>1029</v>
      </c>
      <c r="H128" s="130" t="s">
        <v>1461</v>
      </c>
      <c r="I128" s="130" t="s">
        <v>1605</v>
      </c>
      <c r="J128" s="130" t="s">
        <v>1606</v>
      </c>
      <c r="K128" s="130"/>
      <c r="L128" s="130"/>
      <c r="M128" s="130"/>
      <c r="N128" s="130"/>
      <c r="O128" s="131"/>
      <c r="P128" s="294" t="s">
        <v>1740</v>
      </c>
      <c r="Q128" s="295"/>
      <c r="R128" s="103"/>
    </row>
    <row r="129" spans="1:18" ht="12.75">
      <c r="A129" s="123" t="s">
        <v>397</v>
      </c>
      <c r="B129" s="132"/>
      <c r="C129" s="133" t="s">
        <v>193</v>
      </c>
      <c r="D129" s="285"/>
      <c r="E129" s="286"/>
      <c r="F129" s="134" t="s">
        <v>1031</v>
      </c>
      <c r="G129" s="134" t="s">
        <v>1006</v>
      </c>
      <c r="H129" s="134" t="s">
        <v>1491</v>
      </c>
      <c r="I129" s="134" t="s">
        <v>1491</v>
      </c>
      <c r="J129" s="134" t="s">
        <v>1803</v>
      </c>
      <c r="K129" s="134"/>
      <c r="L129" s="134"/>
      <c r="M129" s="134"/>
      <c r="N129" s="134"/>
      <c r="O129" s="135"/>
      <c r="P129" s="296"/>
      <c r="Q129" s="297"/>
      <c r="R129" s="103"/>
    </row>
    <row r="130" spans="1:18" ht="12.75">
      <c r="A130" s="127"/>
      <c r="B130" s="128">
        <v>78</v>
      </c>
      <c r="C130" s="129" t="s">
        <v>681</v>
      </c>
      <c r="D130" s="283" t="s">
        <v>606</v>
      </c>
      <c r="E130" s="284" t="s">
        <v>606</v>
      </c>
      <c r="F130" s="130" t="s">
        <v>1300</v>
      </c>
      <c r="G130" s="130" t="s">
        <v>1280</v>
      </c>
      <c r="H130" s="130" t="s">
        <v>1533</v>
      </c>
      <c r="I130" s="130" t="s">
        <v>1824</v>
      </c>
      <c r="J130" s="130" t="s">
        <v>1825</v>
      </c>
      <c r="K130" s="130"/>
      <c r="L130" s="130"/>
      <c r="M130" s="130"/>
      <c r="N130" s="130"/>
      <c r="O130" s="131"/>
      <c r="P130" s="294" t="s">
        <v>2106</v>
      </c>
      <c r="Q130" s="295"/>
      <c r="R130" s="103"/>
    </row>
    <row r="131" spans="1:18" ht="12.75">
      <c r="A131" s="123" t="s">
        <v>383</v>
      </c>
      <c r="B131" s="132"/>
      <c r="C131" s="133" t="s">
        <v>453</v>
      </c>
      <c r="D131" s="285"/>
      <c r="E131" s="286"/>
      <c r="F131" s="134" t="s">
        <v>1302</v>
      </c>
      <c r="G131" s="134" t="s">
        <v>1303</v>
      </c>
      <c r="H131" s="134" t="s">
        <v>1534</v>
      </c>
      <c r="I131" s="134" t="s">
        <v>1534</v>
      </c>
      <c r="J131" s="134" t="s">
        <v>1523</v>
      </c>
      <c r="K131" s="134"/>
      <c r="L131" s="134"/>
      <c r="M131" s="134"/>
      <c r="N131" s="134"/>
      <c r="O131" s="135"/>
      <c r="P131" s="296"/>
      <c r="Q131" s="297"/>
      <c r="R131" s="103"/>
    </row>
    <row r="132" spans="1:18" ht="12.75">
      <c r="A132" s="127"/>
      <c r="B132" s="128">
        <v>37</v>
      </c>
      <c r="C132" s="129" t="s">
        <v>642</v>
      </c>
      <c r="D132" s="283" t="s">
        <v>606</v>
      </c>
      <c r="E132" s="284" t="s">
        <v>606</v>
      </c>
      <c r="F132" s="130" t="s">
        <v>1104</v>
      </c>
      <c r="G132" s="130" t="s">
        <v>1105</v>
      </c>
      <c r="H132" s="130" t="s">
        <v>1555</v>
      </c>
      <c r="I132" s="130" t="s">
        <v>1746</v>
      </c>
      <c r="J132" s="130" t="s">
        <v>1747</v>
      </c>
      <c r="K132" s="130"/>
      <c r="L132" s="130"/>
      <c r="M132" s="130"/>
      <c r="N132" s="130"/>
      <c r="O132" s="131"/>
      <c r="P132" s="294" t="s">
        <v>2106</v>
      </c>
      <c r="Q132" s="295"/>
      <c r="R132" s="103"/>
    </row>
    <row r="133" spans="1:18" ht="12.75">
      <c r="A133" s="123" t="s">
        <v>398</v>
      </c>
      <c r="B133" s="132"/>
      <c r="C133" s="133" t="s">
        <v>436</v>
      </c>
      <c r="D133" s="285"/>
      <c r="E133" s="286"/>
      <c r="F133" s="134" t="s">
        <v>1193</v>
      </c>
      <c r="G133" s="134" t="s">
        <v>1194</v>
      </c>
      <c r="H133" s="134" t="s">
        <v>1556</v>
      </c>
      <c r="I133" s="134" t="s">
        <v>1498</v>
      </c>
      <c r="J133" s="134" t="s">
        <v>1482</v>
      </c>
      <c r="K133" s="134"/>
      <c r="L133" s="134"/>
      <c r="M133" s="134"/>
      <c r="N133" s="134"/>
      <c r="O133" s="135"/>
      <c r="P133" s="296"/>
      <c r="Q133" s="297"/>
      <c r="R133" s="103"/>
    </row>
    <row r="134" spans="1:18" ht="12.75">
      <c r="A134" s="127"/>
      <c r="B134" s="128">
        <v>77</v>
      </c>
      <c r="C134" s="129" t="s">
        <v>680</v>
      </c>
      <c r="D134" s="283" t="s">
        <v>606</v>
      </c>
      <c r="E134" s="284" t="s">
        <v>606</v>
      </c>
      <c r="F134" s="130" t="s">
        <v>1342</v>
      </c>
      <c r="G134" s="130" t="s">
        <v>1329</v>
      </c>
      <c r="H134" s="130" t="s">
        <v>1543</v>
      </c>
      <c r="I134" s="130" t="s">
        <v>1749</v>
      </c>
      <c r="J134" s="130" t="s">
        <v>1750</v>
      </c>
      <c r="K134" s="130"/>
      <c r="L134" s="130"/>
      <c r="M134" s="130"/>
      <c r="N134" s="130"/>
      <c r="O134" s="131"/>
      <c r="P134" s="294" t="s">
        <v>1751</v>
      </c>
      <c r="Q134" s="295"/>
      <c r="R134" s="103"/>
    </row>
    <row r="135" spans="1:18" ht="12.75">
      <c r="A135" s="123" t="s">
        <v>383</v>
      </c>
      <c r="B135" s="132"/>
      <c r="C135" s="133" t="s">
        <v>453</v>
      </c>
      <c r="D135" s="285"/>
      <c r="E135" s="286"/>
      <c r="F135" s="134" t="s">
        <v>1344</v>
      </c>
      <c r="G135" s="134" t="s">
        <v>1345</v>
      </c>
      <c r="H135" s="134" t="s">
        <v>1544</v>
      </c>
      <c r="I135" s="134" t="s">
        <v>1544</v>
      </c>
      <c r="J135" s="134" t="s">
        <v>1835</v>
      </c>
      <c r="K135" s="134"/>
      <c r="L135" s="134"/>
      <c r="M135" s="134"/>
      <c r="N135" s="134"/>
      <c r="O135" s="135"/>
      <c r="P135" s="296"/>
      <c r="Q135" s="297"/>
      <c r="R135" s="103"/>
    </row>
    <row r="136" spans="1:18" ht="12.75">
      <c r="A136" s="127"/>
      <c r="B136" s="128">
        <v>4</v>
      </c>
      <c r="C136" s="129" t="s">
        <v>610</v>
      </c>
      <c r="D136" s="283" t="s">
        <v>606</v>
      </c>
      <c r="E136" s="284" t="s">
        <v>606</v>
      </c>
      <c r="F136" s="130" t="s">
        <v>931</v>
      </c>
      <c r="G136" s="130" t="s">
        <v>932</v>
      </c>
      <c r="H136" s="130" t="s">
        <v>1428</v>
      </c>
      <c r="I136" s="130" t="s">
        <v>1572</v>
      </c>
      <c r="J136" s="130"/>
      <c r="K136" s="130"/>
      <c r="L136" s="130"/>
      <c r="M136" s="130"/>
      <c r="N136" s="130"/>
      <c r="O136" s="131"/>
      <c r="P136" s="294" t="s">
        <v>1857</v>
      </c>
      <c r="Q136" s="295"/>
      <c r="R136" s="103"/>
    </row>
    <row r="137" spans="1:18" ht="12.75">
      <c r="A137" s="123" t="s">
        <v>394</v>
      </c>
      <c r="B137" s="132"/>
      <c r="C137" s="133" t="s">
        <v>406</v>
      </c>
      <c r="D137" s="285"/>
      <c r="E137" s="286"/>
      <c r="F137" s="134" t="s">
        <v>918</v>
      </c>
      <c r="G137" s="134" t="s">
        <v>934</v>
      </c>
      <c r="H137" s="134" t="s">
        <v>908</v>
      </c>
      <c r="I137" s="134" t="s">
        <v>912</v>
      </c>
      <c r="J137" s="134"/>
      <c r="K137" s="134"/>
      <c r="L137" s="134"/>
      <c r="M137" s="134"/>
      <c r="N137" s="134"/>
      <c r="O137" s="135"/>
      <c r="P137" s="296"/>
      <c r="Q137" s="297"/>
      <c r="R137" s="103"/>
    </row>
    <row r="138" spans="1:18" ht="12.75">
      <c r="A138" s="127"/>
      <c r="B138" s="128">
        <v>63</v>
      </c>
      <c r="C138" s="129" t="s">
        <v>666</v>
      </c>
      <c r="D138" s="283" t="s">
        <v>606</v>
      </c>
      <c r="E138" s="284" t="s">
        <v>606</v>
      </c>
      <c r="F138" s="130" t="s">
        <v>1279</v>
      </c>
      <c r="G138" s="130" t="s">
        <v>1280</v>
      </c>
      <c r="H138" s="130" t="s">
        <v>1490</v>
      </c>
      <c r="I138" s="130" t="s">
        <v>1849</v>
      </c>
      <c r="J138" s="130"/>
      <c r="K138" s="130"/>
      <c r="L138" s="130"/>
      <c r="M138" s="130"/>
      <c r="N138" s="130"/>
      <c r="O138" s="131"/>
      <c r="P138" s="294" t="s">
        <v>1170</v>
      </c>
      <c r="Q138" s="295"/>
      <c r="R138" s="103"/>
    </row>
    <row r="139" spans="1:18" ht="12.75">
      <c r="A139" s="123" t="s">
        <v>384</v>
      </c>
      <c r="B139" s="132"/>
      <c r="C139" s="133" t="s">
        <v>241</v>
      </c>
      <c r="D139" s="285"/>
      <c r="E139" s="286"/>
      <c r="F139" s="134" t="s">
        <v>1282</v>
      </c>
      <c r="G139" s="134" t="s">
        <v>1283</v>
      </c>
      <c r="H139" s="134" t="s">
        <v>1521</v>
      </c>
      <c r="I139" s="134" t="s">
        <v>1226</v>
      </c>
      <c r="J139" s="134"/>
      <c r="K139" s="134"/>
      <c r="L139" s="134"/>
      <c r="M139" s="134"/>
      <c r="N139" s="134"/>
      <c r="O139" s="135"/>
      <c r="P139" s="296"/>
      <c r="Q139" s="297"/>
      <c r="R139" s="103"/>
    </row>
    <row r="140" spans="1:18" ht="12.75">
      <c r="A140" s="127"/>
      <c r="B140" s="128">
        <v>72</v>
      </c>
      <c r="C140" s="129" t="s">
        <v>675</v>
      </c>
      <c r="D140" s="283" t="s">
        <v>606</v>
      </c>
      <c r="E140" s="284" t="s">
        <v>606</v>
      </c>
      <c r="F140" s="130" t="s">
        <v>1239</v>
      </c>
      <c r="G140" s="130" t="s">
        <v>1240</v>
      </c>
      <c r="H140" s="130" t="s">
        <v>1524</v>
      </c>
      <c r="I140" s="130" t="s">
        <v>1850</v>
      </c>
      <c r="J140" s="130"/>
      <c r="K140" s="130"/>
      <c r="L140" s="130"/>
      <c r="M140" s="130"/>
      <c r="N140" s="130"/>
      <c r="O140" s="131"/>
      <c r="P140" s="294" t="s">
        <v>1170</v>
      </c>
      <c r="Q140" s="295"/>
      <c r="R140" s="103"/>
    </row>
    <row r="141" spans="1:18" ht="12.75">
      <c r="A141" s="123" t="s">
        <v>384</v>
      </c>
      <c r="B141" s="132"/>
      <c r="C141" s="133" t="s">
        <v>477</v>
      </c>
      <c r="D141" s="285"/>
      <c r="E141" s="286"/>
      <c r="F141" s="134" t="s">
        <v>1242</v>
      </c>
      <c r="G141" s="134" t="s">
        <v>1243</v>
      </c>
      <c r="H141" s="134" t="s">
        <v>1525</v>
      </c>
      <c r="I141" s="134" t="s">
        <v>1851</v>
      </c>
      <c r="J141" s="134"/>
      <c r="K141" s="134"/>
      <c r="L141" s="134"/>
      <c r="M141" s="134"/>
      <c r="N141" s="134"/>
      <c r="O141" s="135"/>
      <c r="P141" s="296"/>
      <c r="Q141" s="297"/>
      <c r="R141" s="103"/>
    </row>
    <row r="142" spans="1:18" ht="12.75">
      <c r="A142" s="127"/>
      <c r="B142" s="128">
        <v>74</v>
      </c>
      <c r="C142" s="129" t="s">
        <v>677</v>
      </c>
      <c r="D142" s="283" t="s">
        <v>606</v>
      </c>
      <c r="E142" s="284" t="s">
        <v>606</v>
      </c>
      <c r="F142" s="130" t="s">
        <v>1258</v>
      </c>
      <c r="G142" s="130" t="s">
        <v>1259</v>
      </c>
      <c r="H142" s="130" t="s">
        <v>1519</v>
      </c>
      <c r="I142" s="130" t="s">
        <v>1607</v>
      </c>
      <c r="J142" s="130"/>
      <c r="K142" s="130"/>
      <c r="L142" s="130"/>
      <c r="M142" s="130"/>
      <c r="N142" s="130"/>
      <c r="O142" s="131"/>
      <c r="P142" s="294" t="s">
        <v>1608</v>
      </c>
      <c r="Q142" s="295"/>
      <c r="R142" s="103"/>
    </row>
    <row r="143" spans="1:18" ht="12.75">
      <c r="A143" s="123" t="s">
        <v>383</v>
      </c>
      <c r="B143" s="132"/>
      <c r="C143" s="133" t="s">
        <v>317</v>
      </c>
      <c r="D143" s="285"/>
      <c r="E143" s="286"/>
      <c r="F143" s="134" t="s">
        <v>1255</v>
      </c>
      <c r="G143" s="134" t="s">
        <v>1261</v>
      </c>
      <c r="H143" s="134" t="s">
        <v>1221</v>
      </c>
      <c r="I143" s="134" t="s">
        <v>1852</v>
      </c>
      <c r="J143" s="134"/>
      <c r="K143" s="134"/>
      <c r="L143" s="134"/>
      <c r="M143" s="134"/>
      <c r="N143" s="134"/>
      <c r="O143" s="135"/>
      <c r="P143" s="296"/>
      <c r="Q143" s="297"/>
      <c r="R143" s="103"/>
    </row>
    <row r="144" spans="1:18" ht="12.75">
      <c r="A144" s="127"/>
      <c r="B144" s="128">
        <v>84</v>
      </c>
      <c r="C144" s="129" t="s">
        <v>686</v>
      </c>
      <c r="D144" s="283" t="s">
        <v>606</v>
      </c>
      <c r="E144" s="284" t="s">
        <v>606</v>
      </c>
      <c r="F144" s="130" t="s">
        <v>1348</v>
      </c>
      <c r="G144" s="130" t="s">
        <v>1349</v>
      </c>
      <c r="H144" s="130" t="s">
        <v>1539</v>
      </c>
      <c r="I144" s="130" t="s">
        <v>1853</v>
      </c>
      <c r="J144" s="130"/>
      <c r="K144" s="130"/>
      <c r="L144" s="130"/>
      <c r="M144" s="130"/>
      <c r="N144" s="130"/>
      <c r="O144" s="131"/>
      <c r="P144" s="294" t="s">
        <v>1608</v>
      </c>
      <c r="Q144" s="295"/>
      <c r="R144" s="103"/>
    </row>
    <row r="145" spans="1:18" ht="12.75">
      <c r="A145" s="123" t="s">
        <v>347</v>
      </c>
      <c r="B145" s="132"/>
      <c r="C145" s="133" t="s">
        <v>464</v>
      </c>
      <c r="D145" s="285"/>
      <c r="E145" s="286"/>
      <c r="F145" s="134" t="s">
        <v>1351</v>
      </c>
      <c r="G145" s="134" t="s">
        <v>1352</v>
      </c>
      <c r="H145" s="134" t="s">
        <v>1540</v>
      </c>
      <c r="I145" s="134" t="s">
        <v>1540</v>
      </c>
      <c r="J145" s="134"/>
      <c r="K145" s="134"/>
      <c r="L145" s="134"/>
      <c r="M145" s="134"/>
      <c r="N145" s="134"/>
      <c r="O145" s="135"/>
      <c r="P145" s="296"/>
      <c r="Q145" s="297"/>
      <c r="R145" s="103"/>
    </row>
    <row r="146" spans="1:18" ht="12.75">
      <c r="A146" s="127"/>
      <c r="B146" s="128">
        <v>86</v>
      </c>
      <c r="C146" s="129" t="s">
        <v>651</v>
      </c>
      <c r="D146" s="283" t="s">
        <v>606</v>
      </c>
      <c r="E146" s="284" t="s">
        <v>606</v>
      </c>
      <c r="F146" s="130" t="s">
        <v>1376</v>
      </c>
      <c r="G146" s="130" t="s">
        <v>1328</v>
      </c>
      <c r="H146" s="130" t="s">
        <v>1547</v>
      </c>
      <c r="I146" s="130" t="s">
        <v>1854</v>
      </c>
      <c r="J146" s="130"/>
      <c r="K146" s="130"/>
      <c r="L146" s="130"/>
      <c r="M146" s="130"/>
      <c r="N146" s="130"/>
      <c r="O146" s="131"/>
      <c r="P146" s="294" t="s">
        <v>1608</v>
      </c>
      <c r="Q146" s="295"/>
      <c r="R146" s="103"/>
    </row>
    <row r="147" spans="1:18" ht="12.75">
      <c r="A147" s="123" t="s">
        <v>347</v>
      </c>
      <c r="B147" s="132"/>
      <c r="C147" s="133" t="s">
        <v>457</v>
      </c>
      <c r="D147" s="285"/>
      <c r="E147" s="286"/>
      <c r="F147" s="134" t="s">
        <v>1378</v>
      </c>
      <c r="G147" s="134" t="s">
        <v>1344</v>
      </c>
      <c r="H147" s="134" t="s">
        <v>1548</v>
      </c>
      <c r="I147" s="134" t="s">
        <v>1552</v>
      </c>
      <c r="J147" s="134"/>
      <c r="K147" s="134"/>
      <c r="L147" s="134"/>
      <c r="M147" s="134"/>
      <c r="N147" s="134"/>
      <c r="O147" s="135"/>
      <c r="P147" s="296"/>
      <c r="Q147" s="297"/>
      <c r="R147" s="103"/>
    </row>
    <row r="148" spans="1:18" ht="12.75">
      <c r="A148" s="127"/>
      <c r="B148" s="128">
        <v>88</v>
      </c>
      <c r="C148" s="129" t="s">
        <v>627</v>
      </c>
      <c r="D148" s="283" t="s">
        <v>606</v>
      </c>
      <c r="E148" s="284" t="s">
        <v>606</v>
      </c>
      <c r="F148" s="130" t="s">
        <v>1388</v>
      </c>
      <c r="G148" s="130" t="s">
        <v>1389</v>
      </c>
      <c r="H148" s="130" t="s">
        <v>1551</v>
      </c>
      <c r="I148" s="130" t="s">
        <v>1855</v>
      </c>
      <c r="J148" s="130"/>
      <c r="K148" s="130"/>
      <c r="L148" s="130"/>
      <c r="M148" s="130"/>
      <c r="N148" s="130"/>
      <c r="O148" s="131"/>
      <c r="P148" s="294" t="s">
        <v>1170</v>
      </c>
      <c r="Q148" s="295"/>
      <c r="R148" s="103"/>
    </row>
    <row r="149" spans="1:18" ht="12.75">
      <c r="A149" s="123" t="s">
        <v>347</v>
      </c>
      <c r="B149" s="132"/>
      <c r="C149" s="133" t="s">
        <v>458</v>
      </c>
      <c r="D149" s="285"/>
      <c r="E149" s="286"/>
      <c r="F149" s="134" t="s">
        <v>1391</v>
      </c>
      <c r="G149" s="134" t="s">
        <v>1392</v>
      </c>
      <c r="H149" s="134" t="s">
        <v>1552</v>
      </c>
      <c r="I149" s="134" t="s">
        <v>1554</v>
      </c>
      <c r="J149" s="134"/>
      <c r="K149" s="134"/>
      <c r="L149" s="134"/>
      <c r="M149" s="134"/>
      <c r="N149" s="134"/>
      <c r="O149" s="135"/>
      <c r="P149" s="296"/>
      <c r="Q149" s="297"/>
      <c r="R149" s="103"/>
    </row>
    <row r="150" spans="1:18" ht="12.75">
      <c r="A150" s="127"/>
      <c r="B150" s="128">
        <v>68</v>
      </c>
      <c r="C150" s="129" t="s">
        <v>671</v>
      </c>
      <c r="D150" s="283" t="s">
        <v>606</v>
      </c>
      <c r="E150" s="284" t="s">
        <v>606</v>
      </c>
      <c r="F150" s="130" t="s">
        <v>1313</v>
      </c>
      <c r="G150" s="130" t="s">
        <v>1314</v>
      </c>
      <c r="H150" s="130" t="s">
        <v>1530</v>
      </c>
      <c r="I150" s="130"/>
      <c r="J150" s="130"/>
      <c r="K150" s="130"/>
      <c r="L150" s="130"/>
      <c r="M150" s="130"/>
      <c r="N150" s="130"/>
      <c r="O150" s="131"/>
      <c r="P150" s="294" t="s">
        <v>1856</v>
      </c>
      <c r="Q150" s="295"/>
      <c r="R150" s="103"/>
    </row>
    <row r="151" spans="1:18" ht="12.75">
      <c r="A151" s="123" t="s">
        <v>384</v>
      </c>
      <c r="B151" s="132"/>
      <c r="C151" s="133" t="s">
        <v>481</v>
      </c>
      <c r="D151" s="285"/>
      <c r="E151" s="286"/>
      <c r="F151" s="134" t="s">
        <v>1316</v>
      </c>
      <c r="G151" s="134" t="s">
        <v>1317</v>
      </c>
      <c r="H151" s="134" t="s">
        <v>1531</v>
      </c>
      <c r="I151" s="134"/>
      <c r="J151" s="134"/>
      <c r="K151" s="134"/>
      <c r="L151" s="134"/>
      <c r="M151" s="134"/>
      <c r="N151" s="134"/>
      <c r="O151" s="135"/>
      <c r="P151" s="296"/>
      <c r="Q151" s="297"/>
      <c r="R151" s="103"/>
    </row>
    <row r="152" spans="1:18" ht="12.75">
      <c r="A152" s="127"/>
      <c r="B152" s="128">
        <v>90</v>
      </c>
      <c r="C152" s="129" t="s">
        <v>616</v>
      </c>
      <c r="D152" s="283" t="s">
        <v>606</v>
      </c>
      <c r="E152" s="284" t="s">
        <v>606</v>
      </c>
      <c r="F152" s="130" t="s">
        <v>1369</v>
      </c>
      <c r="G152" s="130" t="s">
        <v>1370</v>
      </c>
      <c r="H152" s="130" t="s">
        <v>1557</v>
      </c>
      <c r="I152" s="130"/>
      <c r="J152" s="130"/>
      <c r="K152" s="130"/>
      <c r="L152" s="130"/>
      <c r="M152" s="130"/>
      <c r="N152" s="130"/>
      <c r="O152" s="131"/>
      <c r="P152" s="294" t="s">
        <v>1608</v>
      </c>
      <c r="Q152" s="295"/>
      <c r="R152" s="103"/>
    </row>
    <row r="153" spans="1:18" ht="12.75">
      <c r="A153" s="123" t="s">
        <v>347</v>
      </c>
      <c r="B153" s="132"/>
      <c r="C153" s="133" t="s">
        <v>458</v>
      </c>
      <c r="D153" s="285"/>
      <c r="E153" s="286"/>
      <c r="F153" s="134" t="s">
        <v>1372</v>
      </c>
      <c r="G153" s="134" t="s">
        <v>1373</v>
      </c>
      <c r="H153" s="134" t="s">
        <v>1558</v>
      </c>
      <c r="I153" s="134"/>
      <c r="J153" s="134"/>
      <c r="K153" s="134"/>
      <c r="L153" s="134"/>
      <c r="M153" s="134"/>
      <c r="N153" s="134"/>
      <c r="O153" s="135"/>
      <c r="P153" s="296"/>
      <c r="Q153" s="297"/>
      <c r="R153" s="103"/>
    </row>
    <row r="154" spans="1:18" ht="12.75">
      <c r="A154" s="127"/>
      <c r="B154" s="128">
        <v>38</v>
      </c>
      <c r="C154" s="129" t="s">
        <v>643</v>
      </c>
      <c r="D154" s="283" t="s">
        <v>606</v>
      </c>
      <c r="E154" s="284" t="s">
        <v>606</v>
      </c>
      <c r="F154" s="130" t="s">
        <v>1036</v>
      </c>
      <c r="G154" s="130" t="s">
        <v>1037</v>
      </c>
      <c r="H154" s="130"/>
      <c r="I154" s="130"/>
      <c r="J154" s="130"/>
      <c r="K154" s="130"/>
      <c r="L154" s="130"/>
      <c r="M154" s="130"/>
      <c r="N154" s="130"/>
      <c r="O154" s="131"/>
      <c r="P154" s="294" t="s">
        <v>1608</v>
      </c>
      <c r="Q154" s="295"/>
      <c r="R154" s="103"/>
    </row>
    <row r="155" spans="1:18" ht="12.75">
      <c r="A155" s="123" t="s">
        <v>403</v>
      </c>
      <c r="B155" s="132"/>
      <c r="C155" s="133" t="s">
        <v>294</v>
      </c>
      <c r="D155" s="285"/>
      <c r="E155" s="286"/>
      <c r="F155" s="134" t="s">
        <v>1039</v>
      </c>
      <c r="G155" s="134" t="s">
        <v>1040</v>
      </c>
      <c r="H155" s="134"/>
      <c r="I155" s="134"/>
      <c r="J155" s="134"/>
      <c r="K155" s="134"/>
      <c r="L155" s="134"/>
      <c r="M155" s="134"/>
      <c r="N155" s="134"/>
      <c r="O155" s="135"/>
      <c r="P155" s="296"/>
      <c r="Q155" s="297"/>
      <c r="R155" s="103"/>
    </row>
    <row r="156" spans="1:18" ht="12.75">
      <c r="A156" s="127"/>
      <c r="B156" s="128">
        <v>47</v>
      </c>
      <c r="C156" s="129" t="s">
        <v>652</v>
      </c>
      <c r="D156" s="283" t="s">
        <v>606</v>
      </c>
      <c r="E156" s="284" t="s">
        <v>606</v>
      </c>
      <c r="F156" s="130" t="s">
        <v>994</v>
      </c>
      <c r="G156" s="130" t="s">
        <v>1073</v>
      </c>
      <c r="H156" s="130"/>
      <c r="I156" s="130"/>
      <c r="J156" s="130"/>
      <c r="K156" s="130"/>
      <c r="L156" s="130"/>
      <c r="M156" s="130"/>
      <c r="N156" s="130"/>
      <c r="O156" s="131"/>
      <c r="P156" s="294" t="s">
        <v>1857</v>
      </c>
      <c r="Q156" s="295"/>
      <c r="R156" s="103"/>
    </row>
    <row r="157" spans="1:18" ht="12.75">
      <c r="A157" s="123" t="s">
        <v>384</v>
      </c>
      <c r="B157" s="132"/>
      <c r="C157" s="133" t="s">
        <v>221</v>
      </c>
      <c r="D157" s="285"/>
      <c r="E157" s="286"/>
      <c r="F157" s="134" t="s">
        <v>1075</v>
      </c>
      <c r="G157" s="134" t="s">
        <v>1112</v>
      </c>
      <c r="H157" s="134"/>
      <c r="I157" s="134"/>
      <c r="J157" s="134"/>
      <c r="K157" s="134"/>
      <c r="L157" s="134"/>
      <c r="M157" s="134"/>
      <c r="N157" s="134"/>
      <c r="O157" s="135"/>
      <c r="P157" s="296"/>
      <c r="Q157" s="297"/>
      <c r="R157" s="103"/>
    </row>
    <row r="158" spans="1:18" ht="12.75">
      <c r="A158" s="127"/>
      <c r="B158" s="128">
        <v>45</v>
      </c>
      <c r="C158" s="129" t="s">
        <v>650</v>
      </c>
      <c r="D158" s="283" t="s">
        <v>606</v>
      </c>
      <c r="E158" s="284" t="s">
        <v>606</v>
      </c>
      <c r="F158" s="130" t="s">
        <v>1078</v>
      </c>
      <c r="G158" s="130" t="s">
        <v>1079</v>
      </c>
      <c r="H158" s="130"/>
      <c r="I158" s="130"/>
      <c r="J158" s="130"/>
      <c r="K158" s="130"/>
      <c r="L158" s="130"/>
      <c r="M158" s="130"/>
      <c r="N158" s="130"/>
      <c r="O158" s="131"/>
      <c r="P158" s="294" t="s">
        <v>1170</v>
      </c>
      <c r="Q158" s="295"/>
      <c r="R158" s="103"/>
    </row>
    <row r="159" spans="1:18" ht="12.75">
      <c r="A159" s="123" t="s">
        <v>384</v>
      </c>
      <c r="B159" s="132"/>
      <c r="C159" s="133" t="s">
        <v>221</v>
      </c>
      <c r="D159" s="285"/>
      <c r="E159" s="286"/>
      <c r="F159" s="134" t="s">
        <v>1081</v>
      </c>
      <c r="G159" s="134" t="s">
        <v>1082</v>
      </c>
      <c r="H159" s="134"/>
      <c r="I159" s="134"/>
      <c r="J159" s="134"/>
      <c r="K159" s="134"/>
      <c r="L159" s="134"/>
      <c r="M159" s="134"/>
      <c r="N159" s="134"/>
      <c r="O159" s="135"/>
      <c r="P159" s="296"/>
      <c r="Q159" s="297"/>
      <c r="R159" s="103"/>
    </row>
    <row r="160" spans="1:18" ht="12.75">
      <c r="A160" s="127"/>
      <c r="B160" s="128">
        <v>67</v>
      </c>
      <c r="C160" s="129" t="s">
        <v>670</v>
      </c>
      <c r="D160" s="283" t="s">
        <v>606</v>
      </c>
      <c r="E160" s="284" t="s">
        <v>606</v>
      </c>
      <c r="F160" s="130" t="s">
        <v>1181</v>
      </c>
      <c r="G160" s="130" t="s">
        <v>1182</v>
      </c>
      <c r="H160" s="130"/>
      <c r="I160" s="130"/>
      <c r="J160" s="130"/>
      <c r="K160" s="130"/>
      <c r="L160" s="130"/>
      <c r="M160" s="130"/>
      <c r="N160" s="130"/>
      <c r="O160" s="131"/>
      <c r="P160" s="294" t="s">
        <v>1858</v>
      </c>
      <c r="Q160" s="295"/>
      <c r="R160" s="103"/>
    </row>
    <row r="161" spans="1:18" ht="12.75">
      <c r="A161" s="123" t="s">
        <v>382</v>
      </c>
      <c r="B161" s="132"/>
      <c r="C161" s="133" t="s">
        <v>434</v>
      </c>
      <c r="D161" s="285"/>
      <c r="E161" s="286"/>
      <c r="F161" s="134" t="s">
        <v>1183</v>
      </c>
      <c r="G161" s="134" t="s">
        <v>1184</v>
      </c>
      <c r="H161" s="134"/>
      <c r="I161" s="134"/>
      <c r="J161" s="134"/>
      <c r="K161" s="134"/>
      <c r="L161" s="134"/>
      <c r="M161" s="134"/>
      <c r="N161" s="134"/>
      <c r="O161" s="135"/>
      <c r="P161" s="296"/>
      <c r="Q161" s="297"/>
      <c r="R161" s="103"/>
    </row>
    <row r="162" spans="1:18" ht="12.75">
      <c r="A162" s="127"/>
      <c r="B162" s="128">
        <v>62</v>
      </c>
      <c r="C162" s="129" t="s">
        <v>665</v>
      </c>
      <c r="D162" s="283" t="s">
        <v>606</v>
      </c>
      <c r="E162" s="284" t="s">
        <v>606</v>
      </c>
      <c r="F162" s="130" t="s">
        <v>1251</v>
      </c>
      <c r="G162" s="130" t="s">
        <v>1252</v>
      </c>
      <c r="H162" s="130"/>
      <c r="I162" s="130"/>
      <c r="J162" s="130"/>
      <c r="K162" s="130"/>
      <c r="L162" s="130"/>
      <c r="M162" s="130"/>
      <c r="N162" s="130"/>
      <c r="O162" s="131"/>
      <c r="P162" s="294" t="s">
        <v>1170</v>
      </c>
      <c r="Q162" s="295"/>
      <c r="R162" s="103"/>
    </row>
    <row r="163" spans="1:18" ht="12.75">
      <c r="A163" s="123" t="s">
        <v>383</v>
      </c>
      <c r="B163" s="132"/>
      <c r="C163" s="133" t="s">
        <v>238</v>
      </c>
      <c r="D163" s="285"/>
      <c r="E163" s="286"/>
      <c r="F163" s="134" t="s">
        <v>1254</v>
      </c>
      <c r="G163" s="134" t="s">
        <v>1255</v>
      </c>
      <c r="H163" s="134"/>
      <c r="I163" s="134"/>
      <c r="J163" s="134"/>
      <c r="K163" s="134"/>
      <c r="L163" s="134"/>
      <c r="M163" s="134"/>
      <c r="N163" s="134"/>
      <c r="O163" s="135"/>
      <c r="P163" s="296"/>
      <c r="Q163" s="297"/>
      <c r="R163" s="103"/>
    </row>
    <row r="164" spans="1:18" ht="12.75">
      <c r="A164" s="127"/>
      <c r="B164" s="128">
        <v>56</v>
      </c>
      <c r="C164" s="129" t="s">
        <v>660</v>
      </c>
      <c r="D164" s="283" t="s">
        <v>606</v>
      </c>
      <c r="E164" s="284" t="s">
        <v>606</v>
      </c>
      <c r="F164" s="130" t="s">
        <v>1168</v>
      </c>
      <c r="G164" s="130" t="s">
        <v>1169</v>
      </c>
      <c r="H164" s="130"/>
      <c r="I164" s="130"/>
      <c r="J164" s="130"/>
      <c r="K164" s="130"/>
      <c r="L164" s="130"/>
      <c r="M164" s="130"/>
      <c r="N164" s="130"/>
      <c r="O164" s="131"/>
      <c r="P164" s="294" t="s">
        <v>1170</v>
      </c>
      <c r="Q164" s="295"/>
      <c r="R164" s="103"/>
    </row>
    <row r="165" spans="1:18" ht="12.75">
      <c r="A165" s="123" t="s">
        <v>396</v>
      </c>
      <c r="B165" s="132"/>
      <c r="C165" s="133" t="s">
        <v>434</v>
      </c>
      <c r="D165" s="285"/>
      <c r="E165" s="286"/>
      <c r="F165" s="134" t="s">
        <v>1179</v>
      </c>
      <c r="G165" s="134" t="s">
        <v>1270</v>
      </c>
      <c r="H165" s="134"/>
      <c r="I165" s="134"/>
      <c r="J165" s="134"/>
      <c r="K165" s="134"/>
      <c r="L165" s="134"/>
      <c r="M165" s="134"/>
      <c r="N165" s="134"/>
      <c r="O165" s="135"/>
      <c r="P165" s="296"/>
      <c r="Q165" s="297"/>
      <c r="R165" s="103"/>
    </row>
    <row r="166" spans="1:18" ht="12.75">
      <c r="A166" s="127"/>
      <c r="B166" s="128">
        <v>83</v>
      </c>
      <c r="C166" s="129" t="s">
        <v>685</v>
      </c>
      <c r="D166" s="283" t="s">
        <v>606</v>
      </c>
      <c r="E166" s="284" t="s">
        <v>606</v>
      </c>
      <c r="F166" s="130" t="s">
        <v>1362</v>
      </c>
      <c r="G166" s="130" t="s">
        <v>1363</v>
      </c>
      <c r="H166" s="130"/>
      <c r="I166" s="130"/>
      <c r="J166" s="130"/>
      <c r="K166" s="130"/>
      <c r="L166" s="130"/>
      <c r="M166" s="130"/>
      <c r="N166" s="130"/>
      <c r="O166" s="131"/>
      <c r="P166" s="294" t="s">
        <v>1857</v>
      </c>
      <c r="Q166" s="295"/>
      <c r="R166" s="103"/>
    </row>
    <row r="167" spans="1:18" ht="12.75">
      <c r="A167" s="123" t="s">
        <v>347</v>
      </c>
      <c r="B167" s="132"/>
      <c r="C167" s="133" t="s">
        <v>458</v>
      </c>
      <c r="D167" s="285"/>
      <c r="E167" s="286"/>
      <c r="F167" s="134" t="s">
        <v>1365</v>
      </c>
      <c r="G167" s="134" t="s">
        <v>1366</v>
      </c>
      <c r="H167" s="134"/>
      <c r="I167" s="134"/>
      <c r="J167" s="134"/>
      <c r="K167" s="134"/>
      <c r="L167" s="134"/>
      <c r="M167" s="134"/>
      <c r="N167" s="134"/>
      <c r="O167" s="135"/>
      <c r="P167" s="296"/>
      <c r="Q167" s="297"/>
      <c r="R167" s="103"/>
    </row>
    <row r="169" ht="12.75">
      <c r="A169" s="315" t="s">
        <v>186</v>
      </c>
    </row>
  </sheetData>
  <sheetProtection/>
  <mergeCells count="4">
    <mergeCell ref="D6:O6"/>
    <mergeCell ref="A2:Q2"/>
    <mergeCell ref="A3:Q3"/>
    <mergeCell ref="A4:Q4"/>
  </mergeCells>
  <printOptions horizontalCentered="1"/>
  <pageMargins left="0" right="0" top="0.3937007874015748" bottom="0.1968503937007874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V20" sqref="V20"/>
    </sheetView>
  </sheetViews>
  <sheetFormatPr defaultColWidth="9.140625" defaultRowHeight="12.75"/>
  <cols>
    <col min="1" max="1" width="4.7109375" style="213" customWidth="1"/>
    <col min="2" max="2" width="6.57421875" style="214" customWidth="1"/>
    <col min="3" max="3" width="5.57421875" style="215" customWidth="1"/>
    <col min="4" max="4" width="20.140625" style="196" customWidth="1"/>
    <col min="5" max="5" width="16.57421875" style="196" customWidth="1"/>
    <col min="6" max="6" width="10.8515625" style="215" customWidth="1"/>
    <col min="7" max="7" width="22.57421875" style="216" customWidth="1"/>
    <col min="8" max="8" width="13.140625" style="217" customWidth="1"/>
    <col min="9" max="9" width="10.00390625" style="194" hidden="1" customWidth="1"/>
    <col min="10" max="10" width="4.140625" style="194" hidden="1" customWidth="1"/>
    <col min="11" max="11" width="5.00390625" style="194" hidden="1" customWidth="1"/>
    <col min="12" max="12" width="4.421875" style="194" hidden="1" customWidth="1"/>
    <col min="13" max="13" width="4.140625" style="195" hidden="1" customWidth="1"/>
    <col min="14" max="14" width="4.57421875" style="195" hidden="1" customWidth="1"/>
    <col min="15" max="15" width="8.28125" style="194" hidden="1" customWidth="1"/>
    <col min="16" max="18" width="0" style="196" hidden="1" customWidth="1"/>
    <col min="19" max="16384" width="9.140625" style="196" customWidth="1"/>
  </cols>
  <sheetData>
    <row r="1" spans="1:19" ht="15.75">
      <c r="A1" s="303" t="str">
        <f>Startlist!$F4</f>
        <v>Tartu Rally 2014</v>
      </c>
      <c r="B1" s="303"/>
      <c r="C1" s="303"/>
      <c r="D1" s="303"/>
      <c r="E1" s="303"/>
      <c r="F1" s="303"/>
      <c r="G1" s="303"/>
      <c r="H1" s="303"/>
      <c r="I1" s="193"/>
      <c r="J1" s="193"/>
      <c r="K1" s="193"/>
      <c r="Q1" s="197" t="s">
        <v>321</v>
      </c>
      <c r="R1" s="198"/>
      <c r="S1" s="198"/>
    </row>
    <row r="2" spans="1:11" ht="15">
      <c r="A2" s="304" t="str">
        <f>Startlist!$F5</f>
        <v>September 12.-13.2014</v>
      </c>
      <c r="B2" s="304"/>
      <c r="C2" s="304"/>
      <c r="D2" s="304"/>
      <c r="E2" s="304"/>
      <c r="F2" s="304"/>
      <c r="G2" s="304"/>
      <c r="H2" s="304"/>
      <c r="I2" s="193"/>
      <c r="J2" s="193"/>
      <c r="K2" s="193"/>
    </row>
    <row r="3" spans="1:11" ht="15">
      <c r="A3" s="304" t="str">
        <f>Startlist!$F6</f>
        <v>Tartu, Tartumaa</v>
      </c>
      <c r="B3" s="304"/>
      <c r="C3" s="304"/>
      <c r="D3" s="304"/>
      <c r="E3" s="304"/>
      <c r="F3" s="304"/>
      <c r="G3" s="304"/>
      <c r="H3" s="304"/>
      <c r="I3" s="193"/>
      <c r="J3" s="193"/>
      <c r="K3" s="193"/>
    </row>
    <row r="4" spans="1:11" ht="15">
      <c r="A4" s="199"/>
      <c r="B4" s="200" t="s">
        <v>350</v>
      </c>
      <c r="C4" s="201"/>
      <c r="D4" s="202"/>
      <c r="E4" s="202"/>
      <c r="F4" s="203"/>
      <c r="G4" s="204"/>
      <c r="H4" s="192"/>
      <c r="I4" s="193"/>
      <c r="J4" s="193"/>
      <c r="K4" s="193"/>
    </row>
    <row r="5" spans="1:11" ht="12.75" customHeight="1">
      <c r="A5" s="199"/>
      <c r="B5" s="200"/>
      <c r="C5" s="201"/>
      <c r="D5" s="202"/>
      <c r="E5" s="202"/>
      <c r="F5" s="203"/>
      <c r="G5" s="204"/>
      <c r="H5" s="192"/>
      <c r="I5" s="193"/>
      <c r="J5" s="193"/>
      <c r="K5" s="193"/>
    </row>
    <row r="6" spans="1:15" s="186" customFormat="1" ht="12.75" customHeight="1">
      <c r="A6" s="187">
        <v>1</v>
      </c>
      <c r="B6" s="188" t="str">
        <f>VLOOKUP($B8,Startlist!$B:$H,6,FALSE)</f>
        <v>PROREHV RALLY TEAM</v>
      </c>
      <c r="C6" s="189"/>
      <c r="D6" s="190"/>
      <c r="E6" s="178"/>
      <c r="F6" s="179"/>
      <c r="G6" s="180"/>
      <c r="H6" s="191" t="str">
        <f>CONCATENATE(J6,":",RIGHT(K6,2),".",RIGHT(L6,4))</f>
        <v>1:29.08,3</v>
      </c>
      <c r="I6" s="181">
        <f>SMALL(I8:I10,1)+SMALL(I8:I10,2)</f>
        <v>5348.3</v>
      </c>
      <c r="J6" s="182">
        <f>INT(I6/3600)</f>
        <v>1</v>
      </c>
      <c r="K6" s="183" t="str">
        <f>CONCATENATE("0",INT((I6-(J6*3600))/60))</f>
        <v>029</v>
      </c>
      <c r="L6" s="181" t="str">
        <f>CONCATENATE("0",ROUND(I6-(J6*3600)-(K6*60),1))</f>
        <v>08,3</v>
      </c>
      <c r="M6" s="184">
        <f>A6</f>
        <v>1</v>
      </c>
      <c r="N6" s="184">
        <v>1</v>
      </c>
      <c r="O6" s="185">
        <f>I6</f>
        <v>5348.3</v>
      </c>
    </row>
    <row r="7" spans="1:15" ht="7.5" customHeight="1">
      <c r="A7" s="199"/>
      <c r="B7" s="205"/>
      <c r="C7" s="201"/>
      <c r="D7" s="202"/>
      <c r="E7" s="202"/>
      <c r="F7" s="201"/>
      <c r="G7" s="204"/>
      <c r="H7" s="192"/>
      <c r="I7" s="193"/>
      <c r="J7" s="193"/>
      <c r="K7" s="193"/>
      <c r="L7" s="193"/>
      <c r="M7" s="184">
        <f>A6</f>
        <v>1</v>
      </c>
      <c r="N7" s="184">
        <v>2</v>
      </c>
      <c r="O7" s="206">
        <f>I6</f>
        <v>5348.3</v>
      </c>
    </row>
    <row r="8" spans="1:15" ht="12.75" customHeight="1">
      <c r="A8" s="207"/>
      <c r="B8" s="208">
        <v>5</v>
      </c>
      <c r="C8" s="209" t="str">
        <f>VLOOKUP($B8,Startlist!$B:$H,2,FALSE)</f>
        <v>N4</v>
      </c>
      <c r="D8" s="210" t="str">
        <f>VLOOKUP($B8,Startlist!$B:$H,3,FALSE)</f>
        <v>Roland Murakas</v>
      </c>
      <c r="E8" s="210" t="str">
        <f>VLOOKUP($B8,Startlist!$B:$H,4,FALSE)</f>
        <v>Kalle Adler</v>
      </c>
      <c r="F8" s="209" t="str">
        <f>VLOOKUP($B8,Startlist!$B:$H,5,FALSE)</f>
        <v>EST</v>
      </c>
      <c r="G8" s="210" t="str">
        <f>VLOOKUP($B8,Startlist!$B:$H,7,FALSE)</f>
        <v>Mitsubishi Lancer Evo 10</v>
      </c>
      <c r="H8" s="312" t="s">
        <v>1905</v>
      </c>
      <c r="I8" s="212"/>
      <c r="J8" s="212"/>
      <c r="K8" s="193"/>
      <c r="L8" s="193"/>
      <c r="M8" s="184">
        <f>A6</f>
        <v>1</v>
      </c>
      <c r="N8" s="184">
        <v>3</v>
      </c>
      <c r="O8" s="206">
        <f>I6</f>
        <v>5348.3</v>
      </c>
    </row>
    <row r="9" spans="1:15" ht="12.75" customHeight="1">
      <c r="A9" s="207"/>
      <c r="B9" s="208">
        <v>7</v>
      </c>
      <c r="C9" s="209" t="str">
        <f>VLOOKUP($B9,Startlist!$B:$H,2,FALSE)</f>
        <v>N4</v>
      </c>
      <c r="D9" s="210" t="str">
        <f>VLOOKUP($B9,Startlist!$B:$H,3,FALSE)</f>
        <v>Markus Abram</v>
      </c>
      <c r="E9" s="210" t="str">
        <f>VLOOKUP($B9,Startlist!$B:$H,4,FALSE)</f>
        <v>Rein Jōessar</v>
      </c>
      <c r="F9" s="209" t="str">
        <f>VLOOKUP($B9,Startlist!$B:$H,5,FALSE)</f>
        <v>EST</v>
      </c>
      <c r="G9" s="210" t="str">
        <f>VLOOKUP($B9,Startlist!$B:$H,7,FALSE)</f>
        <v>Mitsubishi Lancer Evo 10</v>
      </c>
      <c r="H9" s="211" t="str">
        <f>VLOOKUP(B9,Results!B:AA,16,FALSE)</f>
        <v>40.24,9</v>
      </c>
      <c r="I9" s="212">
        <f>IF(ISERROR(FIND(":",TRIM(H9))),LEFT(TRIM(H9),FIND(".",TRIM(H9),1)-1)*60+RIGHT(TRIM(H9),LEN(TRIM(H9))-FIND(".",TRIM(H9),1)),LEFT(TRIM(H9),FIND(":",TRIM(H9),1)-1)*3600+MID(TRIM(H9),3,2)*60+RIGHT(TRIM(H9),LEN(TRIM(H9))-FIND(".",TRIM(H9),1)))</f>
        <v>2424.9</v>
      </c>
      <c r="J9" s="212"/>
      <c r="K9" s="193"/>
      <c r="L9" s="193"/>
      <c r="M9" s="184">
        <f>A6</f>
        <v>1</v>
      </c>
      <c r="N9" s="184">
        <v>4</v>
      </c>
      <c r="O9" s="206">
        <f>I6</f>
        <v>5348.3</v>
      </c>
    </row>
    <row r="10" spans="1:15" ht="12.75" customHeight="1">
      <c r="A10" s="207"/>
      <c r="B10" s="208">
        <v>59</v>
      </c>
      <c r="C10" s="209" t="str">
        <f>VLOOKUP($B10,Startlist!$B:$H,2,FALSE)</f>
        <v>E9</v>
      </c>
      <c r="D10" s="210" t="str">
        <f>VLOOKUP($B10,Startlist!$B:$H,3,FALSE)</f>
        <v>Rainer Meus</v>
      </c>
      <c r="E10" s="210" t="str">
        <f>VLOOKUP($B10,Startlist!$B:$H,4,FALSE)</f>
        <v>Kaupo Vana</v>
      </c>
      <c r="F10" s="209" t="str">
        <f>VLOOKUP($B10,Startlist!$B:$H,5,FALSE)</f>
        <v>EST</v>
      </c>
      <c r="G10" s="210" t="str">
        <f>VLOOKUP($B10,Startlist!$B:$H,7,FALSE)</f>
        <v>LADA VFTS</v>
      </c>
      <c r="H10" s="211" t="str">
        <f>VLOOKUP(B10,Results!B:AA,16,FALSE)</f>
        <v>48.43,4</v>
      </c>
      <c r="I10" s="212">
        <f>IF(ISERROR(FIND(":",TRIM(H10))),LEFT(TRIM(H10),FIND(".",TRIM(H10),1)-1)*60+RIGHT(TRIM(H10),LEN(TRIM(H10))-FIND(".",TRIM(H10),1)),LEFT(TRIM(H10),FIND(":",TRIM(H10),1)-1)*3600+MID(TRIM(H10),3,2)*60+RIGHT(TRIM(H10),LEN(TRIM(H10))-FIND(".",TRIM(H10),1)))</f>
        <v>2923.4</v>
      </c>
      <c r="J10" s="193"/>
      <c r="K10" s="193"/>
      <c r="L10" s="193"/>
      <c r="M10" s="184">
        <f>A6</f>
        <v>1</v>
      </c>
      <c r="N10" s="184">
        <v>5</v>
      </c>
      <c r="O10" s="206">
        <f>I6</f>
        <v>5348.3</v>
      </c>
    </row>
    <row r="11" spans="1:15" ht="7.5" customHeight="1">
      <c r="A11" s="199"/>
      <c r="B11" s="205"/>
      <c r="C11" s="201"/>
      <c r="D11" s="202"/>
      <c r="E11" s="202"/>
      <c r="F11" s="201"/>
      <c r="G11" s="204"/>
      <c r="H11" s="192"/>
      <c r="I11" s="193"/>
      <c r="J11" s="193"/>
      <c r="K11" s="193"/>
      <c r="L11" s="193"/>
      <c r="M11" s="184">
        <f>A6</f>
        <v>1</v>
      </c>
      <c r="N11" s="184">
        <v>6</v>
      </c>
      <c r="O11" s="206">
        <f>I6</f>
        <v>5348.3</v>
      </c>
    </row>
    <row r="12" spans="1:15" s="186" customFormat="1" ht="12.75" customHeight="1">
      <c r="A12" s="187">
        <v>2</v>
      </c>
      <c r="B12" s="188" t="str">
        <f>VLOOKUP($B14,Startlist!$B:$H,6,FALSE)</f>
        <v>CONE FOREST RALLY TEAM</v>
      </c>
      <c r="C12" s="189"/>
      <c r="D12" s="190"/>
      <c r="E12" s="178"/>
      <c r="F12" s="179"/>
      <c r="G12" s="180"/>
      <c r="H12" s="191" t="str">
        <f>CONCATENATE(J12,":",RIGHT(K12,2),".",RIGHT(L12,4))</f>
        <v>1:33.06,1</v>
      </c>
      <c r="I12" s="181">
        <f>SMALL(I14:I16,1)+SMALL(I14:I16,2)</f>
        <v>5586.1</v>
      </c>
      <c r="J12" s="182">
        <f>INT(I12/3600)</f>
        <v>1</v>
      </c>
      <c r="K12" s="183" t="str">
        <f>CONCATENATE("0",INT((I12-(J12*3600))/60))</f>
        <v>033</v>
      </c>
      <c r="L12" s="181" t="str">
        <f>CONCATENATE("0",ROUND(I12-(J12*3600)-(K12*60),1))</f>
        <v>06,1</v>
      </c>
      <c r="M12" s="184">
        <f>A12</f>
        <v>2</v>
      </c>
      <c r="N12" s="184">
        <v>1</v>
      </c>
      <c r="O12" s="185">
        <f>I12</f>
        <v>5586.1</v>
      </c>
    </row>
    <row r="13" spans="1:15" ht="7.5" customHeight="1">
      <c r="A13" s="199"/>
      <c r="B13" s="205"/>
      <c r="C13" s="201"/>
      <c r="D13" s="202"/>
      <c r="E13" s="202"/>
      <c r="F13" s="201"/>
      <c r="G13" s="204"/>
      <c r="H13" s="192"/>
      <c r="I13" s="193"/>
      <c r="J13" s="193"/>
      <c r="K13" s="193"/>
      <c r="L13" s="193"/>
      <c r="M13" s="184">
        <f>A12</f>
        <v>2</v>
      </c>
      <c r="N13" s="184">
        <v>2</v>
      </c>
      <c r="O13" s="206">
        <f>I12</f>
        <v>5586.1</v>
      </c>
    </row>
    <row r="14" spans="1:15" ht="12.75" customHeight="1">
      <c r="A14" s="207"/>
      <c r="B14" s="208">
        <v>29</v>
      </c>
      <c r="C14" s="209" t="str">
        <f>VLOOKUP($B14,Startlist!$B:$H,2,FALSE)</f>
        <v>N4</v>
      </c>
      <c r="D14" s="210" t="str">
        <f>VLOOKUP($B14,Startlist!$B:$H,3,FALSE)</f>
        <v>Sergey Uger</v>
      </c>
      <c r="E14" s="210" t="str">
        <f>VLOOKUP($B14,Startlist!$B:$H,4,FALSE)</f>
        <v>Trofim Chikin</v>
      </c>
      <c r="F14" s="209" t="str">
        <f>VLOOKUP($B14,Startlist!$B:$H,5,FALSE)</f>
        <v>RUS</v>
      </c>
      <c r="G14" s="210" t="str">
        <f>VLOOKUP($B14,Startlist!$B:$H,7,FALSE)</f>
        <v>Mitsubishi Lancer Evo 10</v>
      </c>
      <c r="H14" s="211" t="str">
        <f>VLOOKUP(B14,Results!B:AA,16,FALSE)</f>
        <v>45.33,9</v>
      </c>
      <c r="I14" s="212">
        <f>IF(ISERROR(FIND(":",TRIM(H14))),LEFT(TRIM(H14),FIND(".",TRIM(H14),1)-1)*60+RIGHT(TRIM(H14),LEN(TRIM(H14))-FIND(".",TRIM(H14),1)),LEFT(TRIM(H14),FIND(":",TRIM(H14),1)-1)*3600+MID(TRIM(H14),3,2)*60+RIGHT(TRIM(H14),LEN(TRIM(H14))-FIND(".",TRIM(H14),1)))</f>
        <v>2733.9</v>
      </c>
      <c r="J14" s="212"/>
      <c r="K14" s="193"/>
      <c r="L14" s="193"/>
      <c r="M14" s="184">
        <f>A12</f>
        <v>2</v>
      </c>
      <c r="N14" s="184">
        <v>3</v>
      </c>
      <c r="O14" s="206">
        <f>I12</f>
        <v>5586.1</v>
      </c>
    </row>
    <row r="15" spans="1:15" ht="12.75" customHeight="1">
      <c r="A15" s="207"/>
      <c r="B15" s="208">
        <v>42</v>
      </c>
      <c r="C15" s="209" t="str">
        <f>VLOOKUP($B15,Startlist!$B:$H,2,FALSE)</f>
        <v>E12</v>
      </c>
      <c r="D15" s="210" t="str">
        <f>VLOOKUP($B15,Startlist!$B:$H,3,FALSE)</f>
        <v>Denis Levyatov</v>
      </c>
      <c r="E15" s="210" t="str">
        <f>VLOOKUP($B15,Startlist!$B:$H,4,FALSE)</f>
        <v>Mariya Obolenskaya</v>
      </c>
      <c r="F15" s="209" t="str">
        <f>VLOOKUP($B15,Startlist!$B:$H,5,FALSE)</f>
        <v>RUS</v>
      </c>
      <c r="G15" s="210" t="str">
        <f>VLOOKUP($B15,Startlist!$B:$H,7,FALSE)</f>
        <v>Subaru Impreza</v>
      </c>
      <c r="H15" s="211" t="str">
        <f>VLOOKUP(B15,Results!B:AA,16,FALSE)</f>
        <v>47.32,2</v>
      </c>
      <c r="I15" s="212">
        <f>IF(ISERROR(FIND(":",TRIM(H15))),LEFT(TRIM(H15),FIND(".",TRIM(H15),1)-1)*60+RIGHT(TRIM(H15),LEN(TRIM(H15))-FIND(".",TRIM(H15),1)),LEFT(TRIM(H15),FIND(":",TRIM(H15),1)-1)*3600+MID(TRIM(H15),3,2)*60+RIGHT(TRIM(H15),LEN(TRIM(H15))-FIND(".",TRIM(H15),1)))</f>
        <v>2852.2</v>
      </c>
      <c r="J15" s="212"/>
      <c r="K15" s="193"/>
      <c r="L15" s="193"/>
      <c r="M15" s="184">
        <f>A12</f>
        <v>2</v>
      </c>
      <c r="N15" s="184">
        <v>4</v>
      </c>
      <c r="O15" s="206">
        <f>I12</f>
        <v>5586.1</v>
      </c>
    </row>
    <row r="16" spans="1:15" ht="12.75" customHeight="1">
      <c r="A16" s="207"/>
      <c r="B16" s="208"/>
      <c r="C16" s="209"/>
      <c r="D16" s="210"/>
      <c r="E16" s="210"/>
      <c r="F16" s="209"/>
      <c r="G16" s="210"/>
      <c r="H16" s="211"/>
      <c r="I16" s="212"/>
      <c r="J16" s="193"/>
      <c r="K16" s="193"/>
      <c r="L16" s="193"/>
      <c r="M16" s="184">
        <f>A12</f>
        <v>2</v>
      </c>
      <c r="N16" s="184">
        <v>5</v>
      </c>
      <c r="O16" s="206">
        <f>I12</f>
        <v>5586.1</v>
      </c>
    </row>
    <row r="17" spans="1:15" ht="7.5" customHeight="1">
      <c r="A17" s="199"/>
      <c r="B17" s="205"/>
      <c r="C17" s="201"/>
      <c r="D17" s="202"/>
      <c r="E17" s="202"/>
      <c r="F17" s="201"/>
      <c r="G17" s="204"/>
      <c r="H17" s="192"/>
      <c r="I17" s="193"/>
      <c r="J17" s="193"/>
      <c r="K17" s="193"/>
      <c r="L17" s="193"/>
      <c r="M17" s="184">
        <f>A12</f>
        <v>2</v>
      </c>
      <c r="N17" s="184">
        <v>6</v>
      </c>
      <c r="O17" s="206">
        <f>I12</f>
        <v>5586.1</v>
      </c>
    </row>
  </sheetData>
  <mergeCells count="3">
    <mergeCell ref="A1:H1"/>
    <mergeCell ref="A2:H2"/>
    <mergeCell ref="A3:H3"/>
  </mergeCells>
  <printOptions horizontalCentered="1"/>
  <pageMargins left="0" right="0" top="0.7874015748031497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J549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140625" style="21" customWidth="1"/>
    <col min="2" max="2" width="4.421875" style="21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7" customWidth="1"/>
    <col min="9" max="9" width="9.57421875" style="21" customWidth="1"/>
  </cols>
  <sheetData>
    <row r="1" ht="15">
      <c r="F1" s="54" t="str">
        <f>Startlist!$F1</f>
        <v> </v>
      </c>
    </row>
    <row r="2" spans="1:9" ht="15.75">
      <c r="A2" s="305" t="str">
        <f>Startlist!$F4</f>
        <v>Tartu Rally 2014</v>
      </c>
      <c r="B2" s="305"/>
      <c r="C2" s="305"/>
      <c r="D2" s="305"/>
      <c r="E2" s="305"/>
      <c r="F2" s="305"/>
      <c r="G2" s="305"/>
      <c r="H2" s="305"/>
      <c r="I2" s="305"/>
    </row>
    <row r="3" spans="1:9" ht="15">
      <c r="A3" s="306" t="str">
        <f>Startlist!$F5</f>
        <v>September 12.-13.2014</v>
      </c>
      <c r="B3" s="306"/>
      <c r="C3" s="306"/>
      <c r="D3" s="306"/>
      <c r="E3" s="306"/>
      <c r="F3" s="306"/>
      <c r="G3" s="306"/>
      <c r="H3" s="306"/>
      <c r="I3" s="306"/>
    </row>
    <row r="4" spans="1:9" ht="15">
      <c r="A4" s="306" t="str">
        <f>Startlist!$F6</f>
        <v>Tartu, Tartumaa</v>
      </c>
      <c r="B4" s="306"/>
      <c r="C4" s="306"/>
      <c r="D4" s="306"/>
      <c r="E4" s="306"/>
      <c r="F4" s="306"/>
      <c r="G4" s="306"/>
      <c r="H4" s="306"/>
      <c r="I4" s="306"/>
    </row>
    <row r="5" spans="4:10" ht="15.75">
      <c r="D5" s="167"/>
      <c r="E5" s="167"/>
      <c r="F5" s="1"/>
      <c r="G5" s="167"/>
      <c r="H5" s="26"/>
      <c r="J5" s="167"/>
    </row>
    <row r="6" spans="1:10" ht="15.75">
      <c r="A6" s="11" t="s">
        <v>351</v>
      </c>
      <c r="D6" s="167"/>
      <c r="E6" s="167"/>
      <c r="F6" s="1"/>
      <c r="G6" s="167"/>
      <c r="H6" s="26"/>
      <c r="I6" s="46" t="s">
        <v>126</v>
      </c>
      <c r="J6" s="167"/>
    </row>
    <row r="7" spans="1:10" ht="12.75">
      <c r="A7" s="33"/>
      <c r="B7" s="34" t="s">
        <v>371</v>
      </c>
      <c r="C7" s="35" t="s">
        <v>354</v>
      </c>
      <c r="D7" s="168" t="s">
        <v>355</v>
      </c>
      <c r="E7" s="168" t="s">
        <v>356</v>
      </c>
      <c r="F7" s="36" t="s">
        <v>357</v>
      </c>
      <c r="G7" s="168" t="s">
        <v>358</v>
      </c>
      <c r="H7" s="37" t="s">
        <v>359</v>
      </c>
      <c r="I7" s="38" t="s">
        <v>352</v>
      </c>
      <c r="J7" s="167"/>
    </row>
    <row r="8" spans="1:10" s="4" customFormat="1" ht="15" customHeight="1">
      <c r="A8" s="22" t="s">
        <v>508</v>
      </c>
      <c r="B8" s="22" t="s">
        <v>127</v>
      </c>
      <c r="C8" s="23" t="s">
        <v>394</v>
      </c>
      <c r="D8" s="169" t="s">
        <v>275</v>
      </c>
      <c r="E8" s="169" t="s">
        <v>276</v>
      </c>
      <c r="F8" s="23" t="s">
        <v>392</v>
      </c>
      <c r="G8" s="169" t="s">
        <v>188</v>
      </c>
      <c r="H8" s="28" t="s">
        <v>406</v>
      </c>
      <c r="I8" s="30" t="s">
        <v>2173</v>
      </c>
      <c r="J8" s="170"/>
    </row>
    <row r="9" spans="1:10" ht="15" customHeight="1">
      <c r="A9" s="50" t="s">
        <v>509</v>
      </c>
      <c r="B9" s="50" t="s">
        <v>128</v>
      </c>
      <c r="C9" s="51" t="s">
        <v>394</v>
      </c>
      <c r="D9" s="171" t="s">
        <v>432</v>
      </c>
      <c r="E9" s="171" t="s">
        <v>433</v>
      </c>
      <c r="F9" s="51" t="s">
        <v>386</v>
      </c>
      <c r="G9" s="171" t="s">
        <v>311</v>
      </c>
      <c r="H9" s="52" t="s">
        <v>406</v>
      </c>
      <c r="I9" s="53" t="s">
        <v>2177</v>
      </c>
      <c r="J9" s="167"/>
    </row>
    <row r="10" spans="1:10" ht="15" customHeight="1">
      <c r="A10" s="50" t="s">
        <v>510</v>
      </c>
      <c r="B10" s="50" t="s">
        <v>129</v>
      </c>
      <c r="C10" s="51" t="s">
        <v>394</v>
      </c>
      <c r="D10" s="171" t="s">
        <v>323</v>
      </c>
      <c r="E10" s="171" t="s">
        <v>324</v>
      </c>
      <c r="F10" s="51" t="s">
        <v>386</v>
      </c>
      <c r="G10" s="171" t="s">
        <v>279</v>
      </c>
      <c r="H10" s="52" t="s">
        <v>405</v>
      </c>
      <c r="I10" s="53" t="s">
        <v>1083</v>
      </c>
      <c r="J10" s="167"/>
    </row>
    <row r="11" spans="1:10" ht="15" customHeight="1">
      <c r="A11" s="50" t="s">
        <v>511</v>
      </c>
      <c r="B11" s="50" t="s">
        <v>130</v>
      </c>
      <c r="C11" s="51" t="s">
        <v>394</v>
      </c>
      <c r="D11" s="171" t="s">
        <v>407</v>
      </c>
      <c r="E11" s="171" t="s">
        <v>408</v>
      </c>
      <c r="F11" s="51" t="s">
        <v>386</v>
      </c>
      <c r="G11" s="171" t="s">
        <v>280</v>
      </c>
      <c r="H11" s="52" t="s">
        <v>406</v>
      </c>
      <c r="I11" s="53" t="s">
        <v>2183</v>
      </c>
      <c r="J11" s="167"/>
    </row>
    <row r="12" spans="1:10" ht="15" customHeight="1">
      <c r="A12" s="50" t="s">
        <v>512</v>
      </c>
      <c r="B12" s="50" t="s">
        <v>131</v>
      </c>
      <c r="C12" s="51" t="s">
        <v>397</v>
      </c>
      <c r="D12" s="171" t="s">
        <v>194</v>
      </c>
      <c r="E12" s="171" t="s">
        <v>195</v>
      </c>
      <c r="F12" s="51" t="s">
        <v>386</v>
      </c>
      <c r="G12" s="171" t="s">
        <v>196</v>
      </c>
      <c r="H12" s="52" t="s">
        <v>443</v>
      </c>
      <c r="I12" s="53" t="s">
        <v>2187</v>
      </c>
      <c r="J12" s="167"/>
    </row>
    <row r="13" spans="1:10" ht="15" customHeight="1">
      <c r="A13" s="50" t="s">
        <v>513</v>
      </c>
      <c r="B13" s="50" t="s">
        <v>132</v>
      </c>
      <c r="C13" s="51" t="s">
        <v>398</v>
      </c>
      <c r="D13" s="171" t="s">
        <v>413</v>
      </c>
      <c r="E13" s="171" t="s">
        <v>282</v>
      </c>
      <c r="F13" s="51" t="s">
        <v>386</v>
      </c>
      <c r="G13" s="171" t="s">
        <v>283</v>
      </c>
      <c r="H13" s="52" t="s">
        <v>436</v>
      </c>
      <c r="I13" s="53" t="s">
        <v>2198</v>
      </c>
      <c r="J13" s="167"/>
    </row>
    <row r="14" spans="1:10" ht="15" customHeight="1">
      <c r="A14" s="50" t="s">
        <v>514</v>
      </c>
      <c r="B14" s="50" t="s">
        <v>133</v>
      </c>
      <c r="C14" s="51" t="s">
        <v>397</v>
      </c>
      <c r="D14" s="171" t="s">
        <v>428</v>
      </c>
      <c r="E14" s="171" t="s">
        <v>429</v>
      </c>
      <c r="F14" s="51" t="s">
        <v>386</v>
      </c>
      <c r="G14" s="171" t="s">
        <v>284</v>
      </c>
      <c r="H14" s="52" t="s">
        <v>409</v>
      </c>
      <c r="I14" s="53" t="s">
        <v>2190</v>
      </c>
      <c r="J14" s="167"/>
    </row>
    <row r="15" spans="1:10" ht="15" customHeight="1">
      <c r="A15" s="50" t="s">
        <v>515</v>
      </c>
      <c r="B15" s="50" t="s">
        <v>134</v>
      </c>
      <c r="C15" s="51" t="s">
        <v>397</v>
      </c>
      <c r="D15" s="171" t="s">
        <v>297</v>
      </c>
      <c r="E15" s="171" t="s">
        <v>298</v>
      </c>
      <c r="F15" s="51" t="s">
        <v>386</v>
      </c>
      <c r="G15" s="171" t="s">
        <v>278</v>
      </c>
      <c r="H15" s="52" t="s">
        <v>455</v>
      </c>
      <c r="I15" s="53" t="s">
        <v>2203</v>
      </c>
      <c r="J15" s="167"/>
    </row>
    <row r="16" spans="1:10" ht="15" customHeight="1">
      <c r="A16" s="50" t="s">
        <v>516</v>
      </c>
      <c r="B16" s="50" t="s">
        <v>135</v>
      </c>
      <c r="C16" s="51" t="s">
        <v>398</v>
      </c>
      <c r="D16" s="171" t="s">
        <v>200</v>
      </c>
      <c r="E16" s="171" t="s">
        <v>201</v>
      </c>
      <c r="F16" s="51" t="s">
        <v>392</v>
      </c>
      <c r="G16" s="171" t="s">
        <v>202</v>
      </c>
      <c r="H16" s="52" t="s">
        <v>436</v>
      </c>
      <c r="I16" s="53" t="s">
        <v>2208</v>
      </c>
      <c r="J16" s="167"/>
    </row>
    <row r="17" spans="1:10" ht="15" customHeight="1">
      <c r="A17" s="50" t="s">
        <v>517</v>
      </c>
      <c r="B17" s="50" t="s">
        <v>136</v>
      </c>
      <c r="C17" s="51" t="s">
        <v>394</v>
      </c>
      <c r="D17" s="171" t="s">
        <v>210</v>
      </c>
      <c r="E17" s="171" t="s">
        <v>211</v>
      </c>
      <c r="F17" s="51" t="s">
        <v>447</v>
      </c>
      <c r="G17" s="171" t="s">
        <v>212</v>
      </c>
      <c r="H17" s="52" t="s">
        <v>193</v>
      </c>
      <c r="I17" s="53" t="s">
        <v>2213</v>
      </c>
      <c r="J17" s="167"/>
    </row>
    <row r="18" spans="1:10" ht="15" customHeight="1">
      <c r="A18" s="47"/>
      <c r="B18" s="47"/>
      <c r="C18" s="48"/>
      <c r="D18" s="172"/>
      <c r="E18" s="172"/>
      <c r="F18" s="48"/>
      <c r="G18" s="172"/>
      <c r="H18" s="49"/>
      <c r="I18" s="47"/>
      <c r="J18" s="167"/>
    </row>
    <row r="19" spans="1:10" ht="15" customHeight="1">
      <c r="A19" s="47"/>
      <c r="B19" s="47"/>
      <c r="C19" s="48"/>
      <c r="D19" s="172"/>
      <c r="E19" s="172"/>
      <c r="F19" s="48"/>
      <c r="G19" s="172"/>
      <c r="H19" s="49"/>
      <c r="I19" s="46" t="s">
        <v>137</v>
      </c>
      <c r="J19" s="167"/>
    </row>
    <row r="20" spans="1:10" s="4" customFormat="1" ht="15" customHeight="1">
      <c r="A20" s="24" t="s">
        <v>508</v>
      </c>
      <c r="B20" s="24" t="s">
        <v>138</v>
      </c>
      <c r="C20" s="25" t="s">
        <v>395</v>
      </c>
      <c r="D20" s="173" t="s">
        <v>539</v>
      </c>
      <c r="E20" s="173" t="s">
        <v>215</v>
      </c>
      <c r="F20" s="25" t="s">
        <v>386</v>
      </c>
      <c r="G20" s="173" t="s">
        <v>278</v>
      </c>
      <c r="H20" s="29" t="s">
        <v>442</v>
      </c>
      <c r="I20" s="31" t="s">
        <v>2271</v>
      </c>
      <c r="J20" s="170"/>
    </row>
    <row r="21" spans="1:10" s="32" customFormat="1" ht="15" customHeight="1">
      <c r="A21" s="42"/>
      <c r="B21" s="42"/>
      <c r="C21" s="43"/>
      <c r="D21" s="174"/>
      <c r="E21" s="174"/>
      <c r="F21" s="43"/>
      <c r="G21" s="174"/>
      <c r="H21" s="44"/>
      <c r="I21" s="45"/>
      <c r="J21" s="172"/>
    </row>
    <row r="22" spans="1:10" s="32" customFormat="1" ht="15" customHeight="1">
      <c r="A22" s="42"/>
      <c r="B22" s="42"/>
      <c r="C22" s="43"/>
      <c r="D22" s="174"/>
      <c r="E22" s="174"/>
      <c r="F22" s="43"/>
      <c r="G22" s="174"/>
      <c r="H22" s="44"/>
      <c r="I22" s="45"/>
      <c r="J22" s="172"/>
    </row>
    <row r="23" spans="1:10" ht="15" customHeight="1">
      <c r="A23" s="39"/>
      <c r="B23" s="39"/>
      <c r="C23" s="40"/>
      <c r="D23" s="175"/>
      <c r="E23" s="175"/>
      <c r="F23" s="40"/>
      <c r="G23" s="175"/>
      <c r="H23" s="41"/>
      <c r="I23" s="39"/>
      <c r="J23" s="167"/>
    </row>
    <row r="24" spans="1:10" ht="15" customHeight="1">
      <c r="A24" s="39"/>
      <c r="B24" s="39"/>
      <c r="C24" s="40"/>
      <c r="D24" s="175"/>
      <c r="E24" s="175"/>
      <c r="F24" s="40"/>
      <c r="G24" s="175"/>
      <c r="H24" s="41"/>
      <c r="I24" s="46" t="s">
        <v>139</v>
      </c>
      <c r="J24" s="167"/>
    </row>
    <row r="25" spans="1:10" s="4" customFormat="1" ht="15" customHeight="1">
      <c r="A25" s="24" t="s">
        <v>508</v>
      </c>
      <c r="B25" s="24" t="s">
        <v>127</v>
      </c>
      <c r="C25" s="25" t="s">
        <v>394</v>
      </c>
      <c r="D25" s="173" t="s">
        <v>275</v>
      </c>
      <c r="E25" s="173" t="s">
        <v>276</v>
      </c>
      <c r="F25" s="25" t="s">
        <v>392</v>
      </c>
      <c r="G25" s="173" t="s">
        <v>188</v>
      </c>
      <c r="H25" s="29" t="s">
        <v>406</v>
      </c>
      <c r="I25" s="31" t="s">
        <v>2173</v>
      </c>
      <c r="J25" s="170"/>
    </row>
    <row r="26" spans="1:10" s="32" customFormat="1" ht="15" customHeight="1">
      <c r="A26" s="42" t="s">
        <v>509</v>
      </c>
      <c r="B26" s="42" t="s">
        <v>128</v>
      </c>
      <c r="C26" s="43" t="s">
        <v>394</v>
      </c>
      <c r="D26" s="174" t="s">
        <v>432</v>
      </c>
      <c r="E26" s="174" t="s">
        <v>433</v>
      </c>
      <c r="F26" s="43" t="s">
        <v>386</v>
      </c>
      <c r="G26" s="174" t="s">
        <v>311</v>
      </c>
      <c r="H26" s="44" t="s">
        <v>406</v>
      </c>
      <c r="I26" s="45" t="s">
        <v>2177</v>
      </c>
      <c r="J26" s="172"/>
    </row>
    <row r="27" spans="1:10" s="32" customFormat="1" ht="15" customHeight="1">
      <c r="A27" s="42" t="s">
        <v>510</v>
      </c>
      <c r="B27" s="42" t="s">
        <v>129</v>
      </c>
      <c r="C27" s="43" t="s">
        <v>394</v>
      </c>
      <c r="D27" s="174" t="s">
        <v>323</v>
      </c>
      <c r="E27" s="174" t="s">
        <v>324</v>
      </c>
      <c r="F27" s="43" t="s">
        <v>386</v>
      </c>
      <c r="G27" s="174" t="s">
        <v>279</v>
      </c>
      <c r="H27" s="44" t="s">
        <v>405</v>
      </c>
      <c r="I27" s="45" t="s">
        <v>1083</v>
      </c>
      <c r="J27" s="172"/>
    </row>
    <row r="28" spans="1:10" ht="15" customHeight="1">
      <c r="A28" s="161"/>
      <c r="B28" s="161"/>
      <c r="C28" s="161"/>
      <c r="D28" s="161"/>
      <c r="E28" s="161"/>
      <c r="F28" s="161"/>
      <c r="G28" s="161"/>
      <c r="H28" s="41"/>
      <c r="I28" s="39"/>
      <c r="J28" s="167"/>
    </row>
    <row r="29" spans="1:10" ht="15" customHeight="1">
      <c r="A29" s="39"/>
      <c r="B29" s="39"/>
      <c r="C29" s="40"/>
      <c r="D29" s="175"/>
      <c r="E29" s="175"/>
      <c r="F29" s="40"/>
      <c r="G29" s="175"/>
      <c r="H29" s="41"/>
      <c r="I29" s="46" t="s">
        <v>140</v>
      </c>
      <c r="J29" s="167"/>
    </row>
    <row r="30" spans="1:10" s="4" customFormat="1" ht="15" customHeight="1">
      <c r="A30" s="24" t="s">
        <v>508</v>
      </c>
      <c r="B30" s="24" t="s">
        <v>131</v>
      </c>
      <c r="C30" s="25" t="s">
        <v>397</v>
      </c>
      <c r="D30" s="173" t="s">
        <v>194</v>
      </c>
      <c r="E30" s="173" t="s">
        <v>195</v>
      </c>
      <c r="F30" s="25" t="s">
        <v>386</v>
      </c>
      <c r="G30" s="173" t="s">
        <v>196</v>
      </c>
      <c r="H30" s="29" t="s">
        <v>443</v>
      </c>
      <c r="I30" s="31" t="s">
        <v>2186</v>
      </c>
      <c r="J30" s="170"/>
    </row>
    <row r="31" spans="1:10" ht="15" customHeight="1">
      <c r="A31" s="42" t="s">
        <v>509</v>
      </c>
      <c r="B31" s="42" t="s">
        <v>133</v>
      </c>
      <c r="C31" s="43" t="s">
        <v>397</v>
      </c>
      <c r="D31" s="174" t="s">
        <v>428</v>
      </c>
      <c r="E31" s="174" t="s">
        <v>429</v>
      </c>
      <c r="F31" s="43" t="s">
        <v>386</v>
      </c>
      <c r="G31" s="174" t="s">
        <v>284</v>
      </c>
      <c r="H31" s="44" t="s">
        <v>409</v>
      </c>
      <c r="I31" s="45" t="s">
        <v>141</v>
      </c>
      <c r="J31" s="167"/>
    </row>
    <row r="32" spans="1:10" ht="15" customHeight="1">
      <c r="A32" s="42" t="s">
        <v>510</v>
      </c>
      <c r="B32" s="42" t="s">
        <v>134</v>
      </c>
      <c r="C32" s="43" t="s">
        <v>397</v>
      </c>
      <c r="D32" s="174" t="s">
        <v>297</v>
      </c>
      <c r="E32" s="174" t="s">
        <v>298</v>
      </c>
      <c r="F32" s="43" t="s">
        <v>386</v>
      </c>
      <c r="G32" s="174" t="s">
        <v>278</v>
      </c>
      <c r="H32" s="44" t="s">
        <v>455</v>
      </c>
      <c r="I32" s="45" t="s">
        <v>142</v>
      </c>
      <c r="J32" s="167"/>
    </row>
    <row r="33" spans="1:10" ht="15" customHeight="1">
      <c r="A33" s="39"/>
      <c r="B33" s="39"/>
      <c r="C33" s="40"/>
      <c r="D33" s="175"/>
      <c r="E33" s="175"/>
      <c r="F33" s="40"/>
      <c r="G33" s="175"/>
      <c r="H33" s="41"/>
      <c r="I33" s="39"/>
      <c r="J33" s="167"/>
    </row>
    <row r="34" spans="1:10" ht="15" customHeight="1">
      <c r="A34" s="39"/>
      <c r="B34" s="39"/>
      <c r="C34" s="40"/>
      <c r="D34" s="175"/>
      <c r="E34" s="175"/>
      <c r="F34" s="40"/>
      <c r="G34" s="175"/>
      <c r="H34" s="41"/>
      <c r="I34" s="46" t="s">
        <v>143</v>
      </c>
      <c r="J34" s="167"/>
    </row>
    <row r="35" spans="1:10" s="4" customFormat="1" ht="15" customHeight="1">
      <c r="A35" s="24" t="s">
        <v>508</v>
      </c>
      <c r="B35" s="24" t="s">
        <v>144</v>
      </c>
      <c r="C35" s="25" t="s">
        <v>396</v>
      </c>
      <c r="D35" s="173" t="s">
        <v>474</v>
      </c>
      <c r="E35" s="173" t="s">
        <v>475</v>
      </c>
      <c r="F35" s="25" t="s">
        <v>386</v>
      </c>
      <c r="G35" s="173" t="s">
        <v>283</v>
      </c>
      <c r="H35" s="29" t="s">
        <v>476</v>
      </c>
      <c r="I35" s="31" t="s">
        <v>2257</v>
      </c>
      <c r="J35" s="170"/>
    </row>
    <row r="36" spans="1:10" ht="15" customHeight="1">
      <c r="A36" s="42" t="s">
        <v>509</v>
      </c>
      <c r="B36" s="42" t="s">
        <v>145</v>
      </c>
      <c r="C36" s="43" t="s">
        <v>396</v>
      </c>
      <c r="D36" s="174" t="s">
        <v>312</v>
      </c>
      <c r="E36" s="174" t="s">
        <v>313</v>
      </c>
      <c r="F36" s="43" t="s">
        <v>392</v>
      </c>
      <c r="G36" s="174" t="s">
        <v>314</v>
      </c>
      <c r="H36" s="44" t="s">
        <v>435</v>
      </c>
      <c r="I36" s="45" t="s">
        <v>146</v>
      </c>
      <c r="J36" s="167"/>
    </row>
    <row r="37" spans="1:10" ht="15" customHeight="1">
      <c r="A37" s="42" t="s">
        <v>510</v>
      </c>
      <c r="B37" s="42" t="s">
        <v>147</v>
      </c>
      <c r="C37" s="43" t="s">
        <v>396</v>
      </c>
      <c r="D37" s="174" t="s">
        <v>449</v>
      </c>
      <c r="E37" s="174" t="s">
        <v>331</v>
      </c>
      <c r="F37" s="43" t="s">
        <v>386</v>
      </c>
      <c r="G37" s="174" t="s">
        <v>301</v>
      </c>
      <c r="H37" s="44" t="s">
        <v>450</v>
      </c>
      <c r="I37" s="45" t="s">
        <v>148</v>
      </c>
      <c r="J37" s="167"/>
    </row>
    <row r="38" spans="1:10" s="32" customFormat="1" ht="15" customHeight="1">
      <c r="A38" s="39"/>
      <c r="B38" s="39"/>
      <c r="C38" s="40"/>
      <c r="D38" s="175"/>
      <c r="E38" s="175"/>
      <c r="F38" s="40"/>
      <c r="G38" s="175"/>
      <c r="H38" s="41"/>
      <c r="I38" s="39"/>
      <c r="J38" s="172"/>
    </row>
    <row r="39" spans="1:10" s="32" customFormat="1" ht="15" customHeight="1">
      <c r="A39" s="39"/>
      <c r="B39" s="39"/>
      <c r="C39" s="40"/>
      <c r="D39" s="175"/>
      <c r="E39" s="175"/>
      <c r="F39" s="40"/>
      <c r="G39" s="175"/>
      <c r="H39" s="41"/>
      <c r="I39" s="46" t="s">
        <v>149</v>
      </c>
      <c r="J39" s="172"/>
    </row>
    <row r="40" spans="1:10" s="4" customFormat="1" ht="15" customHeight="1">
      <c r="A40" s="24" t="s">
        <v>508</v>
      </c>
      <c r="B40" s="24" t="s">
        <v>150</v>
      </c>
      <c r="C40" s="25" t="s">
        <v>382</v>
      </c>
      <c r="D40" s="173" t="s">
        <v>336</v>
      </c>
      <c r="E40" s="173" t="s">
        <v>224</v>
      </c>
      <c r="F40" s="25" t="s">
        <v>392</v>
      </c>
      <c r="G40" s="173" t="s">
        <v>309</v>
      </c>
      <c r="H40" s="29" t="s">
        <v>225</v>
      </c>
      <c r="I40" s="31" t="s">
        <v>2309</v>
      </c>
      <c r="J40" s="170"/>
    </row>
    <row r="41" spans="1:10" ht="15" customHeight="1">
      <c r="A41" s="42" t="s">
        <v>509</v>
      </c>
      <c r="B41" s="42" t="s">
        <v>151</v>
      </c>
      <c r="C41" s="43" t="s">
        <v>382</v>
      </c>
      <c r="D41" s="174" t="s">
        <v>1423</v>
      </c>
      <c r="E41" s="174" t="s">
        <v>310</v>
      </c>
      <c r="F41" s="43" t="s">
        <v>386</v>
      </c>
      <c r="G41" s="174" t="s">
        <v>291</v>
      </c>
      <c r="H41" s="44" t="s">
        <v>434</v>
      </c>
      <c r="I41" s="45" t="s">
        <v>152</v>
      </c>
      <c r="J41" s="167"/>
    </row>
    <row r="42" spans="1:10" ht="15" customHeight="1">
      <c r="A42" s="42"/>
      <c r="B42" s="42"/>
      <c r="C42" s="43"/>
      <c r="D42" s="174"/>
      <c r="E42" s="174"/>
      <c r="F42" s="43"/>
      <c r="G42" s="174"/>
      <c r="H42" s="44"/>
      <c r="I42" s="45"/>
      <c r="J42" s="167"/>
    </row>
    <row r="43" spans="1:10" s="32" customFormat="1" ht="15" customHeight="1">
      <c r="A43" s="39"/>
      <c r="B43" s="39"/>
      <c r="C43" s="40"/>
      <c r="D43" s="175"/>
      <c r="E43" s="175"/>
      <c r="F43" s="40"/>
      <c r="G43" s="175"/>
      <c r="H43" s="41"/>
      <c r="I43" s="39"/>
      <c r="J43" s="172"/>
    </row>
    <row r="44" spans="1:10" s="32" customFormat="1" ht="15" customHeight="1">
      <c r="A44" s="39"/>
      <c r="B44" s="39"/>
      <c r="C44" s="40"/>
      <c r="D44" s="175"/>
      <c r="E44" s="175"/>
      <c r="F44" s="40"/>
      <c r="G44" s="175"/>
      <c r="H44" s="41"/>
      <c r="I44" s="46" t="s">
        <v>153</v>
      </c>
      <c r="J44" s="172"/>
    </row>
    <row r="45" spans="1:10" s="4" customFormat="1" ht="15" customHeight="1">
      <c r="A45" s="24" t="s">
        <v>508</v>
      </c>
      <c r="B45" s="24" t="s">
        <v>154</v>
      </c>
      <c r="C45" s="25" t="s">
        <v>403</v>
      </c>
      <c r="D45" s="173" t="s">
        <v>410</v>
      </c>
      <c r="E45" s="173" t="s">
        <v>287</v>
      </c>
      <c r="F45" s="25" t="s">
        <v>472</v>
      </c>
      <c r="G45" s="173" t="s">
        <v>288</v>
      </c>
      <c r="H45" s="29" t="s">
        <v>330</v>
      </c>
      <c r="I45" s="31" t="s">
        <v>2215</v>
      </c>
      <c r="J45" s="170"/>
    </row>
    <row r="46" spans="1:10" ht="15" customHeight="1">
      <c r="A46" s="42" t="s">
        <v>509</v>
      </c>
      <c r="B46" s="42" t="s">
        <v>155</v>
      </c>
      <c r="C46" s="43" t="s">
        <v>403</v>
      </c>
      <c r="D46" s="174" t="s">
        <v>327</v>
      </c>
      <c r="E46" s="174" t="s">
        <v>412</v>
      </c>
      <c r="F46" s="43" t="s">
        <v>386</v>
      </c>
      <c r="G46" s="174" t="s">
        <v>295</v>
      </c>
      <c r="H46" s="44" t="s">
        <v>294</v>
      </c>
      <c r="I46" s="45" t="s">
        <v>156</v>
      </c>
      <c r="J46" s="167"/>
    </row>
    <row r="47" spans="1:10" ht="15" customHeight="1">
      <c r="A47" s="42" t="s">
        <v>510</v>
      </c>
      <c r="B47" s="42" t="s">
        <v>157</v>
      </c>
      <c r="C47" s="43" t="s">
        <v>403</v>
      </c>
      <c r="D47" s="174" t="s">
        <v>445</v>
      </c>
      <c r="E47" s="174" t="s">
        <v>446</v>
      </c>
      <c r="F47" s="43" t="s">
        <v>386</v>
      </c>
      <c r="G47" s="174" t="s">
        <v>293</v>
      </c>
      <c r="H47" s="44" t="s">
        <v>294</v>
      </c>
      <c r="I47" s="45" t="s">
        <v>158</v>
      </c>
      <c r="J47" s="167"/>
    </row>
    <row r="48" spans="1:10" ht="15" customHeight="1">
      <c r="A48" s="39"/>
      <c r="B48" s="39"/>
      <c r="C48" s="40"/>
      <c r="D48" s="175"/>
      <c r="E48" s="175"/>
      <c r="F48" s="40"/>
      <c r="G48" s="175"/>
      <c r="H48" s="41"/>
      <c r="I48" s="39"/>
      <c r="J48" s="167"/>
    </row>
    <row r="49" spans="1:10" ht="15" customHeight="1">
      <c r="A49" s="39"/>
      <c r="B49" s="39"/>
      <c r="C49" s="40"/>
      <c r="D49" s="175"/>
      <c r="E49" s="175"/>
      <c r="F49" s="40"/>
      <c r="G49" s="175"/>
      <c r="H49" s="41"/>
      <c r="I49" s="46" t="s">
        <v>140</v>
      </c>
      <c r="J49" s="167"/>
    </row>
    <row r="50" spans="1:10" s="5" customFormat="1" ht="15" customHeight="1">
      <c r="A50" s="24" t="s">
        <v>508</v>
      </c>
      <c r="B50" s="24" t="s">
        <v>132</v>
      </c>
      <c r="C50" s="25" t="s">
        <v>398</v>
      </c>
      <c r="D50" s="173" t="s">
        <v>413</v>
      </c>
      <c r="E50" s="173" t="s">
        <v>282</v>
      </c>
      <c r="F50" s="25" t="s">
        <v>386</v>
      </c>
      <c r="G50" s="173" t="s">
        <v>283</v>
      </c>
      <c r="H50" s="29" t="s">
        <v>436</v>
      </c>
      <c r="I50" s="31" t="s">
        <v>2197</v>
      </c>
      <c r="J50" s="176"/>
    </row>
    <row r="51" spans="1:10" ht="15" customHeight="1">
      <c r="A51" s="42" t="s">
        <v>509</v>
      </c>
      <c r="B51" s="42" t="s">
        <v>135</v>
      </c>
      <c r="C51" s="43" t="s">
        <v>398</v>
      </c>
      <c r="D51" s="174" t="s">
        <v>200</v>
      </c>
      <c r="E51" s="174" t="s">
        <v>201</v>
      </c>
      <c r="F51" s="43" t="s">
        <v>392</v>
      </c>
      <c r="G51" s="174" t="s">
        <v>202</v>
      </c>
      <c r="H51" s="44" t="s">
        <v>436</v>
      </c>
      <c r="I51" s="45" t="s">
        <v>159</v>
      </c>
      <c r="J51" s="167"/>
    </row>
    <row r="52" spans="1:10" ht="15" customHeight="1">
      <c r="A52" s="42" t="s">
        <v>510</v>
      </c>
      <c r="B52" s="42" t="s">
        <v>160</v>
      </c>
      <c r="C52" s="43" t="s">
        <v>398</v>
      </c>
      <c r="D52" s="174" t="s">
        <v>197</v>
      </c>
      <c r="E52" s="174" t="s">
        <v>198</v>
      </c>
      <c r="F52" s="43" t="s">
        <v>392</v>
      </c>
      <c r="G52" s="174" t="s">
        <v>199</v>
      </c>
      <c r="H52" s="44" t="s">
        <v>436</v>
      </c>
      <c r="I52" s="45" t="s">
        <v>161</v>
      </c>
      <c r="J52" s="167"/>
    </row>
    <row r="53" spans="1:10" s="4" customFormat="1" ht="15" customHeight="1">
      <c r="A53" s="39"/>
      <c r="B53" s="39"/>
      <c r="C53" s="40"/>
      <c r="D53" s="175"/>
      <c r="E53" s="175"/>
      <c r="F53" s="40"/>
      <c r="G53" s="175"/>
      <c r="H53" s="41"/>
      <c r="I53" s="39"/>
      <c r="J53" s="170"/>
    </row>
    <row r="54" spans="1:10" ht="15" customHeight="1">
      <c r="A54" s="39"/>
      <c r="B54" s="39"/>
      <c r="C54" s="40"/>
      <c r="D54" s="175"/>
      <c r="E54" s="175"/>
      <c r="F54" s="40"/>
      <c r="G54" s="175"/>
      <c r="H54" s="41"/>
      <c r="I54" s="46" t="s">
        <v>162</v>
      </c>
      <c r="J54" s="167"/>
    </row>
    <row r="55" spans="1:10" s="5" customFormat="1" ht="15" customHeight="1">
      <c r="A55" s="24" t="s">
        <v>508</v>
      </c>
      <c r="B55" s="24" t="s">
        <v>163</v>
      </c>
      <c r="C55" s="25" t="s">
        <v>384</v>
      </c>
      <c r="D55" s="173" t="s">
        <v>439</v>
      </c>
      <c r="E55" s="173" t="s">
        <v>440</v>
      </c>
      <c r="F55" s="25" t="s">
        <v>386</v>
      </c>
      <c r="G55" s="173" t="s">
        <v>286</v>
      </c>
      <c r="H55" s="29" t="s">
        <v>441</v>
      </c>
      <c r="I55" s="31" t="s">
        <v>2225</v>
      </c>
      <c r="J55" s="176"/>
    </row>
    <row r="56" spans="1:10" ht="15" customHeight="1">
      <c r="A56" s="42" t="s">
        <v>509</v>
      </c>
      <c r="B56" s="42" t="s">
        <v>164</v>
      </c>
      <c r="C56" s="43" t="s">
        <v>384</v>
      </c>
      <c r="D56" s="174" t="s">
        <v>304</v>
      </c>
      <c r="E56" s="174" t="s">
        <v>305</v>
      </c>
      <c r="F56" s="43" t="s">
        <v>386</v>
      </c>
      <c r="G56" s="174" t="s">
        <v>293</v>
      </c>
      <c r="H56" s="44" t="s">
        <v>340</v>
      </c>
      <c r="I56" s="45" t="s">
        <v>165</v>
      </c>
      <c r="J56" s="167"/>
    </row>
    <row r="57" spans="1:10" ht="15" customHeight="1">
      <c r="A57" s="42" t="s">
        <v>510</v>
      </c>
      <c r="B57" s="42" t="s">
        <v>166</v>
      </c>
      <c r="C57" s="43" t="s">
        <v>384</v>
      </c>
      <c r="D57" s="174" t="s">
        <v>306</v>
      </c>
      <c r="E57" s="174" t="s">
        <v>307</v>
      </c>
      <c r="F57" s="43" t="s">
        <v>386</v>
      </c>
      <c r="G57" s="174" t="s">
        <v>308</v>
      </c>
      <c r="H57" s="44" t="s">
        <v>340</v>
      </c>
      <c r="I57" s="45" t="s">
        <v>167</v>
      </c>
      <c r="J57" s="167"/>
    </row>
    <row r="58" spans="1:10" s="4" customFormat="1" ht="15" customHeight="1">
      <c r="A58" s="39"/>
      <c r="B58" s="39"/>
      <c r="C58" s="40"/>
      <c r="D58" s="175"/>
      <c r="E58" s="175"/>
      <c r="F58" s="40"/>
      <c r="G58" s="175"/>
      <c r="H58" s="41"/>
      <c r="I58" s="39"/>
      <c r="J58" s="170"/>
    </row>
    <row r="59" spans="1:10" ht="15" customHeight="1">
      <c r="A59" s="39"/>
      <c r="B59" s="39"/>
      <c r="C59" s="40"/>
      <c r="D59" s="175"/>
      <c r="E59" s="175"/>
      <c r="F59" s="40"/>
      <c r="G59" s="175"/>
      <c r="H59" s="41"/>
      <c r="I59" s="46" t="s">
        <v>168</v>
      </c>
      <c r="J59" s="167"/>
    </row>
    <row r="60" spans="1:10" s="5" customFormat="1" ht="15" customHeight="1">
      <c r="A60" s="24" t="s">
        <v>508</v>
      </c>
      <c r="B60" s="24" t="s">
        <v>169</v>
      </c>
      <c r="C60" s="25" t="s">
        <v>383</v>
      </c>
      <c r="D60" s="173" t="s">
        <v>315</v>
      </c>
      <c r="E60" s="173" t="s">
        <v>316</v>
      </c>
      <c r="F60" s="25" t="s">
        <v>386</v>
      </c>
      <c r="G60" s="173" t="s">
        <v>280</v>
      </c>
      <c r="H60" s="29" t="s">
        <v>317</v>
      </c>
      <c r="I60" s="31" t="s">
        <v>2346</v>
      </c>
      <c r="J60" s="176"/>
    </row>
    <row r="61" spans="1:10" ht="15" customHeight="1">
      <c r="A61" s="42" t="s">
        <v>509</v>
      </c>
      <c r="B61" s="42" t="s">
        <v>170</v>
      </c>
      <c r="C61" s="43" t="s">
        <v>383</v>
      </c>
      <c r="D61" s="174" t="s">
        <v>341</v>
      </c>
      <c r="E61" s="174" t="s">
        <v>452</v>
      </c>
      <c r="F61" s="43" t="s">
        <v>386</v>
      </c>
      <c r="G61" s="174" t="s">
        <v>281</v>
      </c>
      <c r="H61" s="44" t="s">
        <v>342</v>
      </c>
      <c r="I61" s="45" t="s">
        <v>171</v>
      </c>
      <c r="J61" s="167"/>
    </row>
    <row r="62" spans="1:10" s="4" customFormat="1" ht="15" customHeight="1">
      <c r="A62" s="45"/>
      <c r="B62" s="45"/>
      <c r="C62" s="100"/>
      <c r="D62" s="177"/>
      <c r="E62" s="177"/>
      <c r="F62" s="100"/>
      <c r="G62" s="177"/>
      <c r="H62" s="101"/>
      <c r="I62" s="45"/>
      <c r="J62" s="170"/>
    </row>
    <row r="63" spans="1:10" s="4" customFormat="1" ht="15" customHeight="1">
      <c r="A63" s="39"/>
      <c r="B63" s="39"/>
      <c r="C63" s="40"/>
      <c r="D63" s="175"/>
      <c r="E63" s="175"/>
      <c r="F63" s="40"/>
      <c r="G63" s="175"/>
      <c r="H63" s="41"/>
      <c r="I63" s="39"/>
      <c r="J63" s="170"/>
    </row>
    <row r="64" spans="1:10" ht="15" customHeight="1">
      <c r="A64" s="39"/>
      <c r="B64" s="39"/>
      <c r="C64" s="40"/>
      <c r="D64" s="175"/>
      <c r="E64" s="175"/>
      <c r="F64" s="40"/>
      <c r="G64" s="175"/>
      <c r="H64" s="107"/>
      <c r="I64" s="108" t="s">
        <v>172</v>
      </c>
      <c r="J64" s="167"/>
    </row>
    <row r="65" spans="1:10" s="5" customFormat="1" ht="15" customHeight="1">
      <c r="A65" s="24" t="s">
        <v>508</v>
      </c>
      <c r="B65" s="24" t="s">
        <v>173</v>
      </c>
      <c r="C65" s="25" t="s">
        <v>347</v>
      </c>
      <c r="D65" s="173" t="s">
        <v>259</v>
      </c>
      <c r="E65" s="173" t="s">
        <v>260</v>
      </c>
      <c r="F65" s="25" t="s">
        <v>386</v>
      </c>
      <c r="G65" s="174" t="s">
        <v>261</v>
      </c>
      <c r="H65" s="29" t="s">
        <v>464</v>
      </c>
      <c r="I65" s="31" t="s">
        <v>34</v>
      </c>
      <c r="J65" s="176"/>
    </row>
    <row r="66" spans="1:10" ht="15" customHeight="1">
      <c r="A66" s="42" t="s">
        <v>509</v>
      </c>
      <c r="B66" s="42" t="s">
        <v>182</v>
      </c>
      <c r="C66" s="43" t="s">
        <v>347</v>
      </c>
      <c r="D66" s="174" t="s">
        <v>262</v>
      </c>
      <c r="E66" s="174" t="s">
        <v>263</v>
      </c>
      <c r="F66" s="43" t="s">
        <v>386</v>
      </c>
      <c r="G66" s="174" t="s">
        <v>318</v>
      </c>
      <c r="H66" s="44" t="s">
        <v>458</v>
      </c>
      <c r="I66" s="45" t="s">
        <v>1060</v>
      </c>
      <c r="J66" s="167"/>
    </row>
    <row r="67" spans="1:10" s="4" customFormat="1" ht="15" customHeight="1">
      <c r="A67" s="45" t="s">
        <v>510</v>
      </c>
      <c r="B67" s="45" t="s">
        <v>183</v>
      </c>
      <c r="C67" s="100" t="s">
        <v>347</v>
      </c>
      <c r="D67" s="177" t="s">
        <v>264</v>
      </c>
      <c r="E67" s="177" t="s">
        <v>265</v>
      </c>
      <c r="F67" s="100" t="s">
        <v>386</v>
      </c>
      <c r="G67" s="177" t="s">
        <v>318</v>
      </c>
      <c r="H67" s="101" t="s">
        <v>457</v>
      </c>
      <c r="I67" s="45" t="s">
        <v>184</v>
      </c>
      <c r="J67" s="170"/>
    </row>
    <row r="68" spans="1:10" s="4" customFormat="1" ht="15" customHeight="1">
      <c r="A68" s="39"/>
      <c r="B68" s="39"/>
      <c r="C68" s="40"/>
      <c r="D68" s="175"/>
      <c r="E68" s="175"/>
      <c r="F68" s="40"/>
      <c r="G68" s="175"/>
      <c r="H68" s="41"/>
      <c r="I68" s="39"/>
      <c r="J68" s="170"/>
    </row>
    <row r="69" spans="1:10" ht="12.75">
      <c r="A69" s="315" t="s">
        <v>186</v>
      </c>
      <c r="D69" s="167"/>
      <c r="E69" s="167"/>
      <c r="F69" s="3"/>
      <c r="G69" s="167"/>
      <c r="J69" s="167"/>
    </row>
    <row r="70" spans="4:10" ht="12.75">
      <c r="D70" s="167"/>
      <c r="E70" s="167"/>
      <c r="F70" s="3"/>
      <c r="G70" s="167"/>
      <c r="J70" s="167"/>
    </row>
    <row r="71" spans="4:10" ht="12.75">
      <c r="D71" s="167"/>
      <c r="E71" s="167"/>
      <c r="F71" s="3"/>
      <c r="G71" s="167"/>
      <c r="J71" s="167"/>
    </row>
    <row r="72" spans="4:10" ht="12.75">
      <c r="D72" s="167"/>
      <c r="E72" s="167"/>
      <c r="F72" s="3"/>
      <c r="G72" s="167"/>
      <c r="J72" s="167"/>
    </row>
    <row r="73" spans="4:10" ht="12.75">
      <c r="D73" s="167"/>
      <c r="E73" s="167"/>
      <c r="F73" s="3"/>
      <c r="G73" s="167"/>
      <c r="J73" s="167"/>
    </row>
    <row r="74" spans="4:10" ht="12.75">
      <c r="D74" s="167"/>
      <c r="E74" s="167"/>
      <c r="F74" s="3"/>
      <c r="G74" s="167"/>
      <c r="J74" s="167"/>
    </row>
    <row r="75" spans="4:10" ht="12.75">
      <c r="D75" s="167"/>
      <c r="E75" s="167"/>
      <c r="F75" s="3"/>
      <c r="G75" s="167"/>
      <c r="J75" s="167"/>
    </row>
    <row r="76" spans="4:10" ht="12.75">
      <c r="D76" s="167"/>
      <c r="E76" s="167"/>
      <c r="F76" s="3"/>
      <c r="G76" s="167"/>
      <c r="J76" s="167"/>
    </row>
    <row r="77" spans="4:10" ht="12.75">
      <c r="D77" s="167"/>
      <c r="E77" s="167"/>
      <c r="F77" s="3"/>
      <c r="G77" s="167"/>
      <c r="J77" s="167"/>
    </row>
    <row r="78" spans="4:10" ht="12.75">
      <c r="D78" s="167"/>
      <c r="E78" s="167"/>
      <c r="F78" s="3"/>
      <c r="G78" s="167"/>
      <c r="J78" s="167"/>
    </row>
    <row r="79" spans="4:10" ht="12.75">
      <c r="D79" s="167"/>
      <c r="E79" s="167"/>
      <c r="F79" s="3"/>
      <c r="G79" s="167"/>
      <c r="J79" s="167"/>
    </row>
    <row r="80" spans="4:10" ht="12.75">
      <c r="D80" s="167"/>
      <c r="E80" s="167"/>
      <c r="F80" s="3"/>
      <c r="G80" s="167"/>
      <c r="J80" s="167"/>
    </row>
    <row r="81" spans="4:10" ht="12.75">
      <c r="D81" s="167"/>
      <c r="E81" s="167"/>
      <c r="F81" s="3"/>
      <c r="G81" s="167"/>
      <c r="J81" s="167"/>
    </row>
    <row r="82" spans="4:10" ht="12.75">
      <c r="D82" s="167"/>
      <c r="E82" s="167"/>
      <c r="F82" s="3"/>
      <c r="G82" s="167"/>
      <c r="J82" s="167"/>
    </row>
    <row r="83" spans="4:10" ht="12.75">
      <c r="D83" s="167"/>
      <c r="E83" s="167"/>
      <c r="F83" s="3"/>
      <c r="G83" s="167"/>
      <c r="J83" s="167"/>
    </row>
    <row r="84" spans="4:10" ht="12.75">
      <c r="D84" s="167"/>
      <c r="E84" s="167"/>
      <c r="F84" s="3"/>
      <c r="G84" s="167"/>
      <c r="J84" s="167"/>
    </row>
    <row r="85" spans="4:10" ht="12.75">
      <c r="D85" s="167"/>
      <c r="E85" s="167"/>
      <c r="F85" s="3"/>
      <c r="G85" s="167"/>
      <c r="J85" s="167"/>
    </row>
    <row r="86" spans="4:10" ht="12.75">
      <c r="D86" s="167"/>
      <c r="E86" s="167"/>
      <c r="F86" s="3"/>
      <c r="G86" s="167"/>
      <c r="J86" s="167"/>
    </row>
    <row r="87" spans="4:10" ht="12.75">
      <c r="D87" s="167"/>
      <c r="E87" s="167"/>
      <c r="F87" s="3"/>
      <c r="G87" s="167"/>
      <c r="J87" s="167"/>
    </row>
    <row r="88" spans="4:10" ht="12.75">
      <c r="D88" s="167"/>
      <c r="E88" s="167"/>
      <c r="F88" s="3"/>
      <c r="G88" s="167"/>
      <c r="J88" s="167"/>
    </row>
    <row r="89" spans="4:10" ht="12.75">
      <c r="D89" s="167"/>
      <c r="E89" s="167"/>
      <c r="F89" s="3"/>
      <c r="G89" s="167"/>
      <c r="J89" s="167"/>
    </row>
    <row r="90" spans="4:10" ht="12.75">
      <c r="D90" s="167"/>
      <c r="E90" s="167"/>
      <c r="F90" s="3"/>
      <c r="G90" s="167"/>
      <c r="J90" s="167"/>
    </row>
    <row r="91" spans="4:10" ht="12.75">
      <c r="D91" s="167"/>
      <c r="E91" s="167"/>
      <c r="F91" s="3"/>
      <c r="G91" s="167"/>
      <c r="J91" s="167"/>
    </row>
    <row r="92" spans="4:10" ht="12.75">
      <c r="D92" s="167"/>
      <c r="E92" s="167"/>
      <c r="F92" s="3"/>
      <c r="G92" s="167"/>
      <c r="J92" s="167"/>
    </row>
    <row r="93" spans="4:10" ht="12.75">
      <c r="D93" s="167"/>
      <c r="E93" s="167"/>
      <c r="F93" s="3"/>
      <c r="G93" s="167"/>
      <c r="J93" s="167"/>
    </row>
    <row r="94" spans="4:10" ht="12.75">
      <c r="D94" s="167"/>
      <c r="E94" s="167"/>
      <c r="F94" s="3"/>
      <c r="G94" s="167"/>
      <c r="J94" s="167"/>
    </row>
    <row r="95" spans="4:10" ht="12.75">
      <c r="D95" s="167"/>
      <c r="E95" s="167"/>
      <c r="F95" s="3"/>
      <c r="G95" s="167"/>
      <c r="J95" s="167"/>
    </row>
    <row r="96" spans="4:10" ht="12.75">
      <c r="D96" s="167"/>
      <c r="E96" s="167"/>
      <c r="F96" s="3"/>
      <c r="G96" s="167"/>
      <c r="J96" s="167"/>
    </row>
    <row r="97" spans="4:10" ht="12.75">
      <c r="D97" s="167"/>
      <c r="E97" s="167"/>
      <c r="F97" s="3"/>
      <c r="G97" s="167"/>
      <c r="J97" s="167"/>
    </row>
    <row r="98" spans="4:10" ht="12.75">
      <c r="D98" s="167"/>
      <c r="E98" s="167"/>
      <c r="F98" s="3"/>
      <c r="G98" s="167"/>
      <c r="J98" s="167"/>
    </row>
    <row r="99" spans="4:10" ht="12.75">
      <c r="D99" s="167"/>
      <c r="E99" s="167"/>
      <c r="F99" s="3"/>
      <c r="G99" s="167"/>
      <c r="J99" s="167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  <row r="548" ht="12.75">
      <c r="F548" s="3"/>
    </row>
    <row r="549" ht="12.75">
      <c r="F549" s="3"/>
    </row>
  </sheetData>
  <mergeCells count="3">
    <mergeCell ref="A2:I2"/>
    <mergeCell ref="A3:I3"/>
    <mergeCell ref="A4:I4"/>
  </mergeCells>
  <printOptions/>
  <pageMargins left="0.984251968503937" right="0" top="0.1968503937007874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0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5" bestFit="1" customWidth="1"/>
  </cols>
  <sheetData>
    <row r="1" spans="4:5" ht="15">
      <c r="D1" s="306" t="str">
        <f>Startlist!$F1</f>
        <v> </v>
      </c>
      <c r="E1" s="306"/>
    </row>
    <row r="2" spans="4:5" ht="15.75">
      <c r="D2" s="305" t="str">
        <f>Startlist!$F4</f>
        <v>Tartu Rally 2014</v>
      </c>
      <c r="E2" s="305"/>
    </row>
    <row r="3" spans="4:5" ht="15">
      <c r="D3" s="306" t="str">
        <f>Startlist!$F5</f>
        <v>September 12.-13.2014</v>
      </c>
      <c r="E3" s="306"/>
    </row>
    <row r="4" spans="4:5" ht="15">
      <c r="D4" s="306" t="str">
        <f>Startlist!$F6</f>
        <v>Tartu, Tartumaa</v>
      </c>
      <c r="E4" s="306"/>
    </row>
    <row r="6" ht="15">
      <c r="A6" s="11" t="s">
        <v>377</v>
      </c>
    </row>
    <row r="7" spans="1:7" ht="12.75">
      <c r="A7" s="15" t="s">
        <v>371</v>
      </c>
      <c r="B7" s="12" t="s">
        <v>354</v>
      </c>
      <c r="C7" s="13" t="s">
        <v>355</v>
      </c>
      <c r="D7" s="14" t="s">
        <v>356</v>
      </c>
      <c r="E7" s="13" t="s">
        <v>359</v>
      </c>
      <c r="F7" s="13" t="s">
        <v>376</v>
      </c>
      <c r="G7" s="71" t="s">
        <v>379</v>
      </c>
    </row>
    <row r="8" spans="1:7" ht="15" customHeight="1" hidden="1">
      <c r="A8" s="8"/>
      <c r="B8" s="9"/>
      <c r="C8" s="7"/>
      <c r="D8" s="7"/>
      <c r="E8" s="7"/>
      <c r="F8" s="72"/>
      <c r="G8" s="95"/>
    </row>
    <row r="9" spans="1:7" ht="15" customHeight="1" hidden="1">
      <c r="A9" s="8"/>
      <c r="B9" s="9"/>
      <c r="C9" s="7"/>
      <c r="D9" s="7"/>
      <c r="E9" s="7"/>
      <c r="F9" s="72"/>
      <c r="G9" s="95"/>
    </row>
    <row r="10" spans="1:7" ht="15" customHeight="1">
      <c r="A10" s="8" t="s">
        <v>51</v>
      </c>
      <c r="B10" s="9" t="s">
        <v>384</v>
      </c>
      <c r="C10" s="7" t="s">
        <v>231</v>
      </c>
      <c r="D10" s="7" t="s">
        <v>232</v>
      </c>
      <c r="E10" s="7" t="s">
        <v>444</v>
      </c>
      <c r="F10" s="72" t="s">
        <v>1170</v>
      </c>
      <c r="G10" s="95" t="s">
        <v>52</v>
      </c>
    </row>
    <row r="11" spans="1:7" ht="15" customHeight="1">
      <c r="A11" s="8" t="s">
        <v>53</v>
      </c>
      <c r="B11" s="9" t="s">
        <v>322</v>
      </c>
      <c r="C11" s="7" t="s">
        <v>430</v>
      </c>
      <c r="D11" s="7" t="s">
        <v>431</v>
      </c>
      <c r="E11" s="7" t="s">
        <v>326</v>
      </c>
      <c r="F11" s="72" t="s">
        <v>1857</v>
      </c>
      <c r="G11" s="95" t="s">
        <v>54</v>
      </c>
    </row>
    <row r="12" spans="1:7" ht="15" customHeight="1">
      <c r="A12" s="8" t="s">
        <v>2163</v>
      </c>
      <c r="B12" s="9" t="s">
        <v>394</v>
      </c>
      <c r="C12" s="7" t="s">
        <v>426</v>
      </c>
      <c r="D12" s="7" t="s">
        <v>427</v>
      </c>
      <c r="E12" s="7" t="s">
        <v>406</v>
      </c>
      <c r="F12" s="72" t="s">
        <v>1608</v>
      </c>
      <c r="G12" s="95" t="s">
        <v>2164</v>
      </c>
    </row>
    <row r="13" spans="1:7" ht="15" customHeight="1">
      <c r="A13" s="8" t="s">
        <v>2167</v>
      </c>
      <c r="B13" s="9" t="s">
        <v>396</v>
      </c>
      <c r="C13" s="7" t="s">
        <v>451</v>
      </c>
      <c r="D13" s="7" t="s">
        <v>415</v>
      </c>
      <c r="E13" s="7" t="s">
        <v>434</v>
      </c>
      <c r="F13" s="72" t="s">
        <v>2104</v>
      </c>
      <c r="G13" s="95" t="s">
        <v>2164</v>
      </c>
    </row>
    <row r="14" spans="1:7" ht="15" customHeight="1">
      <c r="A14" s="8" t="s">
        <v>2168</v>
      </c>
      <c r="B14" s="9" t="s">
        <v>396</v>
      </c>
      <c r="C14" s="7" t="s">
        <v>249</v>
      </c>
      <c r="D14" s="7" t="s">
        <v>573</v>
      </c>
      <c r="E14" s="7" t="s">
        <v>435</v>
      </c>
      <c r="F14" s="72" t="s">
        <v>1857</v>
      </c>
      <c r="G14" s="95" t="s">
        <v>2169</v>
      </c>
    </row>
    <row r="15" spans="1:7" ht="15" customHeight="1">
      <c r="A15" s="8" t="s">
        <v>2170</v>
      </c>
      <c r="B15" s="9" t="s">
        <v>383</v>
      </c>
      <c r="C15" s="7" t="s">
        <v>424</v>
      </c>
      <c r="D15" s="7" t="s">
        <v>343</v>
      </c>
      <c r="E15" s="7" t="s">
        <v>453</v>
      </c>
      <c r="F15" s="72" t="s">
        <v>2106</v>
      </c>
      <c r="G15" s="95" t="s">
        <v>2166</v>
      </c>
    </row>
    <row r="16" spans="1:7" ht="15" customHeight="1">
      <c r="A16" s="8" t="s">
        <v>2165</v>
      </c>
      <c r="B16" s="9" t="s">
        <v>398</v>
      </c>
      <c r="C16" s="7" t="s">
        <v>414</v>
      </c>
      <c r="D16" s="7" t="s">
        <v>216</v>
      </c>
      <c r="E16" s="7" t="s">
        <v>436</v>
      </c>
      <c r="F16" s="72" t="s">
        <v>2106</v>
      </c>
      <c r="G16" s="95" t="s">
        <v>2166</v>
      </c>
    </row>
    <row r="17" spans="1:7" ht="15" customHeight="1">
      <c r="A17" s="8" t="s">
        <v>1883</v>
      </c>
      <c r="B17" s="9" t="s">
        <v>397</v>
      </c>
      <c r="C17" s="7" t="s">
        <v>289</v>
      </c>
      <c r="D17" s="7" t="s">
        <v>290</v>
      </c>
      <c r="E17" s="7" t="s">
        <v>193</v>
      </c>
      <c r="F17" s="72" t="s">
        <v>1740</v>
      </c>
      <c r="G17" s="95" t="s">
        <v>1884</v>
      </c>
    </row>
    <row r="18" spans="1:7" ht="15" customHeight="1">
      <c r="A18" s="8" t="s">
        <v>1897</v>
      </c>
      <c r="B18" s="9" t="s">
        <v>383</v>
      </c>
      <c r="C18" s="7" t="s">
        <v>257</v>
      </c>
      <c r="D18" s="7" t="s">
        <v>258</v>
      </c>
      <c r="E18" s="7" t="s">
        <v>453</v>
      </c>
      <c r="F18" s="72" t="s">
        <v>1751</v>
      </c>
      <c r="G18" s="95" t="s">
        <v>1898</v>
      </c>
    </row>
    <row r="19" spans="1:7" ht="15" customHeight="1">
      <c r="A19" s="8" t="s">
        <v>1881</v>
      </c>
      <c r="B19" s="9" t="s">
        <v>394</v>
      </c>
      <c r="C19" s="7" t="s">
        <v>325</v>
      </c>
      <c r="D19" s="7" t="s">
        <v>191</v>
      </c>
      <c r="E19" s="7" t="s">
        <v>406</v>
      </c>
      <c r="F19" s="72" t="s">
        <v>1857</v>
      </c>
      <c r="G19" s="95" t="s">
        <v>1882</v>
      </c>
    </row>
    <row r="20" spans="1:7" ht="15" customHeight="1">
      <c r="A20" s="8" t="s">
        <v>1894</v>
      </c>
      <c r="B20" s="9" t="s">
        <v>384</v>
      </c>
      <c r="C20" s="7" t="s">
        <v>484</v>
      </c>
      <c r="D20" s="7" t="s">
        <v>251</v>
      </c>
      <c r="E20" s="7" t="s">
        <v>477</v>
      </c>
      <c r="F20" s="72" t="s">
        <v>1170</v>
      </c>
      <c r="G20" s="95" t="s">
        <v>1882</v>
      </c>
    </row>
    <row r="21" spans="1:7" ht="15" customHeight="1">
      <c r="A21" s="8" t="s">
        <v>1900</v>
      </c>
      <c r="B21" s="9" t="s">
        <v>347</v>
      </c>
      <c r="C21" s="7" t="s">
        <v>462</v>
      </c>
      <c r="D21" s="7" t="s">
        <v>463</v>
      </c>
      <c r="E21" s="7" t="s">
        <v>464</v>
      </c>
      <c r="F21" s="72" t="s">
        <v>1608</v>
      </c>
      <c r="G21" s="95" t="s">
        <v>1882</v>
      </c>
    </row>
    <row r="22" spans="1:7" ht="15" customHeight="1">
      <c r="A22" s="8" t="s">
        <v>1902</v>
      </c>
      <c r="B22" s="9" t="s">
        <v>347</v>
      </c>
      <c r="C22" s="7" t="s">
        <v>465</v>
      </c>
      <c r="D22" s="7" t="s">
        <v>466</v>
      </c>
      <c r="E22" s="7" t="s">
        <v>458</v>
      </c>
      <c r="F22" s="72" t="s">
        <v>1170</v>
      </c>
      <c r="G22" s="95" t="s">
        <v>1882</v>
      </c>
    </row>
    <row r="23" spans="1:7" ht="15" customHeight="1">
      <c r="A23" s="8" t="s">
        <v>1890</v>
      </c>
      <c r="B23" s="9" t="s">
        <v>384</v>
      </c>
      <c r="C23" s="7" t="s">
        <v>239</v>
      </c>
      <c r="D23" s="7" t="s">
        <v>240</v>
      </c>
      <c r="E23" s="7" t="s">
        <v>241</v>
      </c>
      <c r="F23" s="72" t="s">
        <v>1170</v>
      </c>
      <c r="G23" s="95" t="s">
        <v>1863</v>
      </c>
    </row>
    <row r="24" spans="1:7" ht="15" customHeight="1">
      <c r="A24" s="8" t="s">
        <v>1895</v>
      </c>
      <c r="B24" s="9" t="s">
        <v>383</v>
      </c>
      <c r="C24" s="7" t="s">
        <v>485</v>
      </c>
      <c r="D24" s="7" t="s">
        <v>486</v>
      </c>
      <c r="E24" s="7" t="s">
        <v>317</v>
      </c>
      <c r="F24" s="72" t="s">
        <v>1608</v>
      </c>
      <c r="G24" s="95" t="s">
        <v>1896</v>
      </c>
    </row>
    <row r="25" spans="1:7" ht="15" customHeight="1">
      <c r="A25" s="8" t="s">
        <v>1901</v>
      </c>
      <c r="B25" s="9" t="s">
        <v>347</v>
      </c>
      <c r="C25" s="7" t="s">
        <v>489</v>
      </c>
      <c r="D25" s="7" t="s">
        <v>490</v>
      </c>
      <c r="E25" s="7" t="s">
        <v>457</v>
      </c>
      <c r="F25" s="72" t="s">
        <v>1608</v>
      </c>
      <c r="G25" s="95" t="s">
        <v>1896</v>
      </c>
    </row>
    <row r="26" spans="1:7" ht="15" customHeight="1">
      <c r="A26" s="8" t="s">
        <v>1892</v>
      </c>
      <c r="B26" s="9" t="s">
        <v>384</v>
      </c>
      <c r="C26" s="7" t="s">
        <v>425</v>
      </c>
      <c r="D26" s="7" t="s">
        <v>506</v>
      </c>
      <c r="E26" s="7" t="s">
        <v>481</v>
      </c>
      <c r="F26" s="72" t="s">
        <v>1856</v>
      </c>
      <c r="G26" s="95" t="s">
        <v>1893</v>
      </c>
    </row>
    <row r="27" spans="1:7" ht="15" customHeight="1">
      <c r="A27" s="8" t="s">
        <v>1903</v>
      </c>
      <c r="B27" s="9" t="s">
        <v>347</v>
      </c>
      <c r="C27" s="7" t="s">
        <v>269</v>
      </c>
      <c r="D27" s="7" t="s">
        <v>270</v>
      </c>
      <c r="E27" s="7" t="s">
        <v>458</v>
      </c>
      <c r="F27" s="72" t="s">
        <v>1608</v>
      </c>
      <c r="G27" s="95" t="s">
        <v>1904</v>
      </c>
    </row>
    <row r="28" spans="1:7" ht="15" customHeight="1">
      <c r="A28" s="8" t="s">
        <v>1885</v>
      </c>
      <c r="B28" s="9" t="s">
        <v>403</v>
      </c>
      <c r="C28" s="7" t="s">
        <v>333</v>
      </c>
      <c r="D28" s="7" t="s">
        <v>299</v>
      </c>
      <c r="E28" s="7" t="s">
        <v>294</v>
      </c>
      <c r="F28" s="72" t="s">
        <v>1608</v>
      </c>
      <c r="G28" s="95" t="s">
        <v>1886</v>
      </c>
    </row>
    <row r="29" spans="1:7" ht="15" customHeight="1">
      <c r="A29" s="8" t="s">
        <v>1888</v>
      </c>
      <c r="B29" s="9" t="s">
        <v>384</v>
      </c>
      <c r="C29" s="7" t="s">
        <v>448</v>
      </c>
      <c r="D29" s="7" t="s">
        <v>418</v>
      </c>
      <c r="E29" s="7" t="s">
        <v>221</v>
      </c>
      <c r="F29" s="72" t="s">
        <v>1857</v>
      </c>
      <c r="G29" s="95" t="s">
        <v>1886</v>
      </c>
    </row>
    <row r="30" spans="1:7" ht="15" customHeight="1">
      <c r="A30" s="8" t="s">
        <v>1887</v>
      </c>
      <c r="B30" s="9" t="s">
        <v>384</v>
      </c>
      <c r="C30" s="7" t="s">
        <v>419</v>
      </c>
      <c r="D30" s="7" t="s">
        <v>467</v>
      </c>
      <c r="E30" s="7" t="s">
        <v>221</v>
      </c>
      <c r="F30" s="72" t="s">
        <v>1170</v>
      </c>
      <c r="G30" s="95" t="s">
        <v>1886</v>
      </c>
    </row>
    <row r="31" spans="1:7" ht="15" customHeight="1">
      <c r="A31" s="8" t="s">
        <v>1891</v>
      </c>
      <c r="B31" s="9" t="s">
        <v>382</v>
      </c>
      <c r="C31" s="7" t="s">
        <v>420</v>
      </c>
      <c r="D31" s="7" t="s">
        <v>421</v>
      </c>
      <c r="E31" s="7" t="s">
        <v>434</v>
      </c>
      <c r="F31" s="72" t="s">
        <v>1858</v>
      </c>
      <c r="G31" s="95" t="s">
        <v>1886</v>
      </c>
    </row>
    <row r="32" spans="1:7" ht="15" customHeight="1">
      <c r="A32" s="8" t="s">
        <v>1889</v>
      </c>
      <c r="B32" s="9" t="s">
        <v>383</v>
      </c>
      <c r="C32" s="7" t="s">
        <v>422</v>
      </c>
      <c r="D32" s="7" t="s">
        <v>423</v>
      </c>
      <c r="E32" s="7" t="s">
        <v>238</v>
      </c>
      <c r="F32" s="72" t="s">
        <v>1170</v>
      </c>
      <c r="G32" s="95" t="s">
        <v>1886</v>
      </c>
    </row>
    <row r="33" spans="1:7" ht="15" customHeight="1">
      <c r="A33" s="8" t="s">
        <v>1899</v>
      </c>
      <c r="B33" s="9" t="s">
        <v>347</v>
      </c>
      <c r="C33" s="7" t="s">
        <v>460</v>
      </c>
      <c r="D33" s="7" t="s">
        <v>461</v>
      </c>
      <c r="E33" s="7" t="s">
        <v>458</v>
      </c>
      <c r="F33" s="72" t="s">
        <v>1857</v>
      </c>
      <c r="G33" s="95" t="s">
        <v>1886</v>
      </c>
    </row>
    <row r="34" spans="1:7" ht="15" customHeight="1">
      <c r="A34" s="8" t="s">
        <v>1415</v>
      </c>
      <c r="B34" s="9" t="s">
        <v>396</v>
      </c>
      <c r="C34" s="7" t="s">
        <v>233</v>
      </c>
      <c r="D34" s="7" t="s">
        <v>234</v>
      </c>
      <c r="E34" s="7" t="s">
        <v>434</v>
      </c>
      <c r="F34" s="72" t="s">
        <v>1170</v>
      </c>
      <c r="G34" s="95" t="s">
        <v>1416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6" sqref="A6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Startlist!$F4</f>
        <v>Tartu Rally 2014</v>
      </c>
    </row>
    <row r="2" ht="15">
      <c r="E2" s="54" t="str">
        <f>Startlist!$F5</f>
        <v>September 12.-13.2014</v>
      </c>
    </row>
    <row r="3" ht="15">
      <c r="E3" s="54" t="str">
        <f>Startlist!$F6</f>
        <v>Tartu, Tartumaa</v>
      </c>
    </row>
    <row r="5" ht="15">
      <c r="A5" s="11" t="s">
        <v>378</v>
      </c>
    </row>
    <row r="6" spans="1:9" ht="12.75">
      <c r="A6" s="15" t="s">
        <v>371</v>
      </c>
      <c r="B6" s="12" t="s">
        <v>354</v>
      </c>
      <c r="C6" s="13" t="s">
        <v>355</v>
      </c>
      <c r="D6" s="14" t="s">
        <v>356</v>
      </c>
      <c r="E6" s="14" t="s">
        <v>359</v>
      </c>
      <c r="F6" s="13" t="s">
        <v>374</v>
      </c>
      <c r="G6" s="13" t="s">
        <v>375</v>
      </c>
      <c r="H6" s="16" t="s">
        <v>372</v>
      </c>
      <c r="I6" s="17" t="s">
        <v>373</v>
      </c>
    </row>
    <row r="7" spans="1:10" ht="15" customHeight="1">
      <c r="A7" s="162" t="s">
        <v>174</v>
      </c>
      <c r="B7" s="163" t="s">
        <v>347</v>
      </c>
      <c r="C7" s="164" t="s">
        <v>456</v>
      </c>
      <c r="D7" s="164" t="s">
        <v>319</v>
      </c>
      <c r="E7" s="164" t="s">
        <v>457</v>
      </c>
      <c r="F7" s="164"/>
      <c r="G7" s="164" t="s">
        <v>181</v>
      </c>
      <c r="H7" s="165" t="s">
        <v>176</v>
      </c>
      <c r="I7" s="166" t="s">
        <v>176</v>
      </c>
      <c r="J7" s="138"/>
    </row>
    <row r="8" spans="1:10" ht="15" customHeight="1">
      <c r="A8" s="162" t="s">
        <v>175</v>
      </c>
      <c r="B8" s="163" t="s">
        <v>347</v>
      </c>
      <c r="C8" s="164" t="s">
        <v>459</v>
      </c>
      <c r="D8" s="164" t="s">
        <v>268</v>
      </c>
      <c r="E8" s="164" t="s">
        <v>458</v>
      </c>
      <c r="F8" s="164"/>
      <c r="G8" s="164" t="s">
        <v>181</v>
      </c>
      <c r="H8" s="165" t="s">
        <v>176</v>
      </c>
      <c r="I8" s="166" t="s">
        <v>176</v>
      </c>
      <c r="J8" s="138"/>
    </row>
    <row r="9" spans="1:10" ht="15" customHeight="1">
      <c r="A9" s="162" t="s">
        <v>2162</v>
      </c>
      <c r="B9" s="163" t="s">
        <v>384</v>
      </c>
      <c r="C9" s="164" t="s">
        <v>247</v>
      </c>
      <c r="D9" s="164" t="s">
        <v>248</v>
      </c>
      <c r="E9" s="164" t="s">
        <v>340</v>
      </c>
      <c r="F9" s="164" t="s">
        <v>1884</v>
      </c>
      <c r="G9" s="164" t="s">
        <v>2160</v>
      </c>
      <c r="H9" s="165" t="s">
        <v>2161</v>
      </c>
      <c r="I9" s="166" t="s">
        <v>2161</v>
      </c>
      <c r="J9" s="138"/>
    </row>
    <row r="10" spans="1:10" ht="15" customHeight="1">
      <c r="A10" s="162" t="s">
        <v>2092</v>
      </c>
      <c r="B10" s="163" t="s">
        <v>384</v>
      </c>
      <c r="C10" s="164" t="s">
        <v>482</v>
      </c>
      <c r="D10" s="164" t="s">
        <v>571</v>
      </c>
      <c r="E10" s="164" t="s">
        <v>483</v>
      </c>
      <c r="F10" s="164" t="s">
        <v>1884</v>
      </c>
      <c r="G10" s="164" t="s">
        <v>2090</v>
      </c>
      <c r="H10" s="165" t="s">
        <v>2091</v>
      </c>
      <c r="I10" s="166" t="s">
        <v>2091</v>
      </c>
      <c r="J10" s="138"/>
    </row>
    <row r="11" spans="1:10" ht="15" customHeight="1">
      <c r="A11" s="162" t="s">
        <v>1859</v>
      </c>
      <c r="B11" s="163" t="s">
        <v>398</v>
      </c>
      <c r="C11" s="164" t="s">
        <v>414</v>
      </c>
      <c r="D11" s="164" t="s">
        <v>216</v>
      </c>
      <c r="E11" s="164" t="s">
        <v>436</v>
      </c>
      <c r="F11" s="164" t="s">
        <v>1860</v>
      </c>
      <c r="G11" s="164" t="s">
        <v>1861</v>
      </c>
      <c r="H11" s="165" t="s">
        <v>1748</v>
      </c>
      <c r="I11" s="166" t="s">
        <v>1748</v>
      </c>
      <c r="J11" s="138"/>
    </row>
    <row r="12" spans="1:10" ht="15" customHeight="1">
      <c r="A12" s="162" t="s">
        <v>1417</v>
      </c>
      <c r="B12" s="163" t="s">
        <v>382</v>
      </c>
      <c r="C12" s="164" t="s">
        <v>1423</v>
      </c>
      <c r="D12" s="164" t="s">
        <v>310</v>
      </c>
      <c r="E12" s="164" t="s">
        <v>434</v>
      </c>
      <c r="F12" s="164" t="s">
        <v>1418</v>
      </c>
      <c r="G12" s="164" t="s">
        <v>1419</v>
      </c>
      <c r="H12" s="165" t="s">
        <v>1410</v>
      </c>
      <c r="I12" s="166" t="s">
        <v>1410</v>
      </c>
      <c r="J12" s="138"/>
    </row>
    <row r="13" spans="1:10" ht="15" customHeight="1">
      <c r="A13" s="162" t="s">
        <v>1862</v>
      </c>
      <c r="B13" s="163" t="s">
        <v>347</v>
      </c>
      <c r="C13" s="164" t="s">
        <v>262</v>
      </c>
      <c r="D13" s="164" t="s">
        <v>263</v>
      </c>
      <c r="E13" s="164" t="s">
        <v>458</v>
      </c>
      <c r="F13" s="164" t="s">
        <v>1863</v>
      </c>
      <c r="G13" s="164" t="s">
        <v>1864</v>
      </c>
      <c r="H13" s="165" t="s">
        <v>1842</v>
      </c>
      <c r="I13" s="166" t="s">
        <v>1842</v>
      </c>
      <c r="J13" s="138"/>
    </row>
    <row r="14" spans="1:10" ht="15" customHeight="1">
      <c r="A14" s="162" t="s">
        <v>1865</v>
      </c>
      <c r="B14" s="163" t="s">
        <v>347</v>
      </c>
      <c r="C14" s="164" t="s">
        <v>264</v>
      </c>
      <c r="D14" s="164" t="s">
        <v>265</v>
      </c>
      <c r="E14" s="164" t="s">
        <v>457</v>
      </c>
      <c r="F14" s="164" t="s">
        <v>1863</v>
      </c>
      <c r="G14" s="164" t="s">
        <v>1861</v>
      </c>
      <c r="H14" s="165" t="s">
        <v>1748</v>
      </c>
      <c r="I14" s="166" t="s">
        <v>1748</v>
      </c>
      <c r="J14" s="138"/>
    </row>
    <row r="15" spans="1:10" ht="15" customHeight="1">
      <c r="A15" s="162" t="s">
        <v>1420</v>
      </c>
      <c r="B15" s="163" t="s">
        <v>347</v>
      </c>
      <c r="C15" s="164" t="s">
        <v>266</v>
      </c>
      <c r="D15" s="164" t="s">
        <v>267</v>
      </c>
      <c r="E15" s="164" t="s">
        <v>464</v>
      </c>
      <c r="F15" s="164" t="s">
        <v>1421</v>
      </c>
      <c r="G15" s="164" t="s">
        <v>1422</v>
      </c>
      <c r="H15" s="165" t="s">
        <v>1397</v>
      </c>
      <c r="I15" s="166" t="s">
        <v>1397</v>
      </c>
      <c r="J15" s="138"/>
    </row>
  </sheetData>
  <printOptions/>
  <pageMargins left="0.7874015748031497" right="0" top="0.7874015748031497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2014-09-13T17:04:38Z</cp:lastPrinted>
  <dcterms:created xsi:type="dcterms:W3CDTF">2004-09-28T13:23:33Z</dcterms:created>
  <dcterms:modified xsi:type="dcterms:W3CDTF">2014-09-13T17:05:10Z</dcterms:modified>
  <cp:category/>
  <cp:version/>
  <cp:contentType/>
  <cp:contentStatus/>
</cp:coreProperties>
</file>